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emf" ContentType="image/x-emf"/>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195" yWindow="15" windowWidth="19440" windowHeight="11040" tabRatio="809" activeTab="1"/>
  </bookViews>
  <sheets>
    <sheet name="Общая инф-я" sheetId="22" r:id="rId1"/>
    <sheet name="НПО НОРТ" sheetId="15" r:id="rId2"/>
    <sheet name="Неомид" sheetId="18" r:id="rId3"/>
    <sheet name="Сенеж" sheetId="17" r:id="rId4"/>
    <sheet name="Элкон" sheetId="16" r:id="rId5"/>
    <sheet name="Стабитерм" sheetId="21" r:id="rId6"/>
    <sheet name="Спектр" sheetId="23" state="hidden" r:id="rId7"/>
    <sheet name="Утро" sheetId="24" r:id="rId8"/>
    <sheet name="Belinka" sheetId="26" state="hidden" r:id="rId9"/>
    <sheet name="Lignofix" sheetId="19" r:id="rId10"/>
    <sheet name="Тексотерм" sheetId="28" state="hidden" r:id="rId11"/>
    <sheet name="Кедр" sheetId="29" r:id="rId12"/>
    <sheet name="Зелест" sheetId="31" r:id="rId13"/>
    <sheet name="Medera" sheetId="35" r:id="rId14"/>
    <sheet name="Акрилтек" sheetId="36" r:id="rId15"/>
  </sheets>
  <externalReferences>
    <externalReference r:id="rId16"/>
  </externalReferences>
  <definedNames>
    <definedName name="H">'[1]прайс быт.'!#REF!</definedName>
    <definedName name="I">'[1]прайс быт.'!#REF!</definedName>
    <definedName name="Z_DC3BCD7C_971F_4632_8B59_9742B0D46F68_.wvu.Cols" localSheetId="8" hidden="1">Belinka!$L:$M</definedName>
    <definedName name="Z_DC3BCD7C_971F_4632_8B59_9742B0D46F68_.wvu.Cols" localSheetId="9" hidden="1">Lignofix!$M:$N</definedName>
    <definedName name="Z_DC3BCD7C_971F_4632_8B59_9742B0D46F68_.wvu.Cols" localSheetId="2" hidden="1">Неомид!$M:$N</definedName>
    <definedName name="Z_DC3BCD7C_971F_4632_8B59_9742B0D46F68_.wvu.Cols" localSheetId="1" hidden="1">'НПО НОРТ'!#REF!</definedName>
    <definedName name="Z_DC3BCD7C_971F_4632_8B59_9742B0D46F68_.wvu.Cols" localSheetId="0" hidden="1">'Общая инф-я'!$M:$N</definedName>
    <definedName name="Z_DC3BCD7C_971F_4632_8B59_9742B0D46F68_.wvu.Cols" localSheetId="3" hidden="1">Сенеж!$L:$M</definedName>
    <definedName name="Z_DC3BCD7C_971F_4632_8B59_9742B0D46F68_.wvu.Cols" localSheetId="6" hidden="1">Спектр!$M:$N</definedName>
    <definedName name="Z_DC3BCD7C_971F_4632_8B59_9742B0D46F68_.wvu.Cols" localSheetId="5" hidden="1">Стабитерм!$M:$N</definedName>
    <definedName name="Z_DC3BCD7C_971F_4632_8B59_9742B0D46F68_.wvu.Cols" localSheetId="10" hidden="1">Тексотерм!#REF!</definedName>
    <definedName name="Z_DC3BCD7C_971F_4632_8B59_9742B0D46F68_.wvu.Cols" localSheetId="7" hidden="1">Утро!$M:$N</definedName>
    <definedName name="Z_DC3BCD7C_971F_4632_8B59_9742B0D46F68_.wvu.Cols" localSheetId="4" hidden="1">Элкон!$L:$M</definedName>
    <definedName name="_xlnm.Print_Area" localSheetId="8">Belinka!$A$1:$K$52</definedName>
    <definedName name="_xlnm.Print_Area" localSheetId="9">Lignofix!$B$1:$O$16</definedName>
    <definedName name="_xlnm.Print_Area" localSheetId="13">Medera!$A$1:$G$60</definedName>
    <definedName name="_xlnm.Print_Area" localSheetId="14">Акрилтек!$A$1:$L$64</definedName>
    <definedName name="_xlnm.Print_Area" localSheetId="12">Зелест!$A$1:$G$103</definedName>
    <definedName name="_xlnm.Print_Area" localSheetId="11">Кедр!$B$3:$J$33</definedName>
    <definedName name="_xlnm.Print_Area" localSheetId="2">Неомид!$B$1:$O$107</definedName>
    <definedName name="_xlnm.Print_Area" localSheetId="1">'НПО НОРТ'!$A$1:$H$309</definedName>
    <definedName name="_xlnm.Print_Area" localSheetId="0">'Общая инф-я'!$A$1:$L$23</definedName>
    <definedName name="_xlnm.Print_Area" localSheetId="3">Сенеж!$B$1:$O$48</definedName>
    <definedName name="_xlnm.Print_Area" localSheetId="6">Спектр!$A$1:$L$30</definedName>
    <definedName name="_xlnm.Print_Area" localSheetId="5">Стабитерм!$B$1:$O$57</definedName>
    <definedName name="_xlnm.Print_Area" localSheetId="10">Тексотерм!$A$1:$J$13</definedName>
    <definedName name="_xlnm.Print_Area" localSheetId="7">Утро!$B$1:$O$25</definedName>
    <definedName name="_xlnm.Print_Area" localSheetId="4">Элкон!$B$1:$O$34</definedName>
  </definedNames>
  <calcPr calcId="125725"/>
</workbook>
</file>

<file path=xl/calcChain.xml><?xml version="1.0" encoding="utf-8"?>
<calcChain xmlns="http://schemas.openxmlformats.org/spreadsheetml/2006/main">
  <c r="G273" i="15"/>
  <c r="G274"/>
  <c r="G276"/>
  <c r="G277"/>
  <c r="G279"/>
  <c r="G280"/>
  <c r="G282"/>
  <c r="G283"/>
  <c r="G301"/>
  <c r="K8" i="29"/>
  <c r="K10"/>
  <c r="O41" i="21" l="1"/>
  <c r="O53"/>
  <c r="O9"/>
  <c r="P22" i="24" l="1"/>
  <c r="P17"/>
  <c r="P14"/>
  <c r="P12"/>
  <c r="P8"/>
  <c r="G288" i="15"/>
  <c r="K33" i="29"/>
  <c r="K31"/>
  <c r="K30"/>
  <c r="K29"/>
  <c r="K27"/>
  <c r="K26"/>
  <c r="K25"/>
  <c r="K24"/>
  <c r="K23"/>
  <c r="K21"/>
  <c r="K20"/>
  <c r="K19"/>
  <c r="K18"/>
  <c r="K17"/>
  <c r="K15"/>
  <c r="K13"/>
  <c r="K11"/>
  <c r="K9"/>
  <c r="K7"/>
  <c r="L55" i="36"/>
  <c r="L56"/>
  <c r="L57"/>
  <c r="L58"/>
  <c r="L59"/>
  <c r="L60"/>
  <c r="L61"/>
  <c r="L62"/>
  <c r="L63"/>
  <c r="L64"/>
  <c r="L54"/>
  <c r="L32"/>
  <c r="L33"/>
  <c r="L34"/>
  <c r="L35"/>
  <c r="L36"/>
  <c r="L37"/>
  <c r="L38"/>
  <c r="L39"/>
  <c r="L40"/>
  <c r="L41"/>
  <c r="L42"/>
  <c r="L43"/>
  <c r="L44"/>
  <c r="L45"/>
  <c r="L46"/>
  <c r="L47"/>
  <c r="L48"/>
  <c r="L49"/>
  <c r="L50"/>
  <c r="L51"/>
  <c r="L52"/>
  <c r="L31"/>
  <c r="L18"/>
  <c r="L19"/>
  <c r="L20"/>
  <c r="L21"/>
  <c r="L22"/>
  <c r="L23"/>
  <c r="L24"/>
  <c r="L25"/>
  <c r="L26"/>
  <c r="L27"/>
  <c r="L28"/>
  <c r="L29"/>
  <c r="L17"/>
  <c r="L8"/>
  <c r="L9"/>
  <c r="L10"/>
  <c r="L11"/>
  <c r="L12"/>
  <c r="L13"/>
  <c r="L14"/>
  <c r="L15"/>
  <c r="L7"/>
  <c r="G219" i="15"/>
  <c r="N20" i="18"/>
  <c r="N19"/>
  <c r="M20"/>
  <c r="M19"/>
  <c r="M45"/>
  <c r="G248" i="15"/>
  <c r="G299" l="1"/>
  <c r="G298"/>
  <c r="G296"/>
  <c r="G295"/>
  <c r="G294"/>
  <c r="G291"/>
  <c r="G290"/>
  <c r="G289"/>
  <c r="G287"/>
  <c r="G286"/>
  <c r="G268"/>
  <c r="G253"/>
  <c r="G271"/>
  <c r="G270"/>
  <c r="G266"/>
  <c r="G263"/>
  <c r="G262"/>
  <c r="G259"/>
  <c r="G258"/>
  <c r="G249"/>
  <c r="G235"/>
  <c r="G234"/>
  <c r="G228"/>
  <c r="G227"/>
  <c r="G223"/>
  <c r="G222"/>
  <c r="G218"/>
  <c r="M44" i="18" l="1"/>
  <c r="G307" i="15" l="1"/>
  <c r="M42" i="18" l="1"/>
  <c r="M40"/>
  <c r="L39" i="17"/>
  <c r="G300" i="15" l="1"/>
  <c r="G292"/>
  <c r="G244"/>
  <c r="G225" l="1"/>
  <c r="G226"/>
  <c r="G232"/>
  <c r="G233"/>
  <c r="G239"/>
  <c r="G246"/>
  <c r="G247"/>
  <c r="G250"/>
  <c r="G255"/>
  <c r="G256"/>
  <c r="G257"/>
  <c r="G260"/>
  <c r="G261"/>
  <c r="G264"/>
  <c r="G220"/>
  <c r="O21" i="21"/>
  <c r="O55"/>
  <c r="O50"/>
  <c r="O46"/>
  <c r="O15"/>
  <c r="O44"/>
  <c r="O43"/>
  <c r="O38"/>
  <c r="O36"/>
  <c r="O31"/>
  <c r="O27"/>
  <c r="L33" i="26"/>
  <c r="N15" i="24"/>
  <c r="M15"/>
  <c r="N14"/>
  <c r="M14"/>
  <c r="N13"/>
  <c r="M13"/>
  <c r="N12"/>
  <c r="M12"/>
  <c r="N43" i="18"/>
  <c r="M43"/>
  <c r="N41"/>
  <c r="M41"/>
  <c r="M33" i="16"/>
  <c r="L33"/>
  <c r="M29"/>
  <c r="L29"/>
  <c r="M10" i="17"/>
  <c r="L10"/>
  <c r="M9"/>
  <c r="L9"/>
  <c r="M8"/>
  <c r="L8"/>
  <c r="L50" i="26"/>
  <c r="N13" i="23"/>
  <c r="M13"/>
  <c r="N39" i="18"/>
  <c r="M39"/>
  <c r="M38"/>
  <c r="N38"/>
  <c r="M50"/>
  <c r="N50"/>
  <c r="M35"/>
  <c r="N35"/>
  <c r="N37"/>
  <c r="M37"/>
  <c r="N36"/>
  <c r="M36"/>
  <c r="H4" i="28"/>
  <c r="H4" i="26"/>
  <c r="L8"/>
  <c r="M8"/>
  <c r="L9"/>
  <c r="M9"/>
  <c r="L11"/>
  <c r="M11"/>
  <c r="L12"/>
  <c r="M12"/>
  <c r="L13"/>
  <c r="M13"/>
  <c r="L14"/>
  <c r="M14"/>
  <c r="L15"/>
  <c r="M15"/>
  <c r="L16"/>
  <c r="L17"/>
  <c r="L18"/>
  <c r="M18"/>
  <c r="L19"/>
  <c r="M19"/>
  <c r="L20"/>
  <c r="M20"/>
  <c r="L21"/>
  <c r="L22"/>
  <c r="M22"/>
  <c r="L23"/>
  <c r="M23"/>
  <c r="L24"/>
  <c r="L25"/>
  <c r="L26"/>
  <c r="M26"/>
  <c r="L27"/>
  <c r="M27"/>
  <c r="L28"/>
  <c r="L29"/>
  <c r="M29"/>
  <c r="L30"/>
  <c r="M30"/>
  <c r="L31"/>
  <c r="M31"/>
  <c r="L32"/>
  <c r="M32"/>
  <c r="L34"/>
  <c r="M34"/>
  <c r="L35"/>
  <c r="M35"/>
  <c r="L36"/>
  <c r="M36"/>
  <c r="L37"/>
  <c r="M37"/>
  <c r="L38"/>
  <c r="M38"/>
  <c r="L39"/>
  <c r="M39"/>
  <c r="L40"/>
  <c r="L41"/>
  <c r="L42"/>
  <c r="L43"/>
  <c r="L44"/>
  <c r="L45"/>
  <c r="L46"/>
  <c r="L47"/>
  <c r="L49"/>
  <c r="M49"/>
  <c r="L51"/>
  <c r="M51"/>
  <c r="L52"/>
  <c r="M52"/>
  <c r="M8" i="24"/>
  <c r="N8"/>
  <c r="M9"/>
  <c r="N9"/>
  <c r="M10"/>
  <c r="N10"/>
  <c r="M11"/>
  <c r="N11"/>
  <c r="M17"/>
  <c r="N17"/>
  <c r="M18"/>
  <c r="N18"/>
  <c r="M19"/>
  <c r="N19"/>
  <c r="M20"/>
  <c r="N20"/>
  <c r="M22"/>
  <c r="N22"/>
  <c r="M23"/>
  <c r="N23"/>
  <c r="M24"/>
  <c r="N24"/>
  <c r="M25"/>
  <c r="N25"/>
  <c r="H4" i="23"/>
  <c r="M8"/>
  <c r="N8"/>
  <c r="M11"/>
  <c r="N11"/>
  <c r="M12"/>
  <c r="N12"/>
  <c r="M14"/>
  <c r="N14"/>
  <c r="M15"/>
  <c r="N15"/>
  <c r="M16"/>
  <c r="N16"/>
  <c r="M17"/>
  <c r="N17"/>
  <c r="M18"/>
  <c r="N18"/>
  <c r="M19"/>
  <c r="N19"/>
  <c r="M20"/>
  <c r="N20"/>
  <c r="M21"/>
  <c r="N21"/>
  <c r="M22"/>
  <c r="N22"/>
  <c r="M23"/>
  <c r="N23"/>
  <c r="M24"/>
  <c r="N24"/>
  <c r="M25"/>
  <c r="N25"/>
  <c r="M26"/>
  <c r="N26"/>
  <c r="M28"/>
  <c r="N28"/>
  <c r="M29"/>
  <c r="N29"/>
  <c r="M30"/>
  <c r="N30"/>
  <c r="M31"/>
  <c r="N31"/>
  <c r="M32"/>
  <c r="N32"/>
  <c r="M33"/>
  <c r="N33"/>
  <c r="M34"/>
  <c r="N34"/>
  <c r="M35"/>
  <c r="N35"/>
  <c r="M36"/>
  <c r="N36"/>
  <c r="M37"/>
  <c r="N37"/>
  <c r="M38"/>
  <c r="N38"/>
  <c r="M40"/>
  <c r="N40"/>
  <c r="M41"/>
  <c r="N41"/>
  <c r="M42"/>
  <c r="N42"/>
  <c r="M43"/>
  <c r="N43"/>
  <c r="M44"/>
  <c r="N44"/>
  <c r="M45"/>
  <c r="N45"/>
  <c r="M47"/>
  <c r="N47"/>
  <c r="M48"/>
  <c r="N48"/>
  <c r="M49"/>
  <c r="N49"/>
  <c r="M50"/>
  <c r="N50"/>
  <c r="M51"/>
  <c r="N51"/>
  <c r="M52"/>
  <c r="N52"/>
  <c r="M53"/>
  <c r="N53"/>
  <c r="M54"/>
  <c r="N54"/>
  <c r="M55"/>
  <c r="N55"/>
  <c r="M56"/>
  <c r="N56"/>
  <c r="M57"/>
  <c r="N57"/>
  <c r="M58"/>
  <c r="N58"/>
  <c r="M59"/>
  <c r="N59"/>
  <c r="M60"/>
  <c r="N60"/>
  <c r="M61"/>
  <c r="N61"/>
  <c r="M62"/>
  <c r="N62"/>
  <c r="M63"/>
  <c r="N63"/>
  <c r="M64"/>
  <c r="N64"/>
  <c r="M65"/>
  <c r="N65"/>
  <c r="M9" i="21"/>
  <c r="N9"/>
  <c r="M11"/>
  <c r="N11"/>
  <c r="M12"/>
  <c r="N12"/>
  <c r="M13"/>
  <c r="N13"/>
  <c r="M14"/>
  <c r="N14"/>
  <c r="M15"/>
  <c r="N15"/>
  <c r="M17"/>
  <c r="N17"/>
  <c r="M18"/>
  <c r="N18"/>
  <c r="M19"/>
  <c r="N19"/>
  <c r="M20"/>
  <c r="N20"/>
  <c r="M21"/>
  <c r="N21"/>
  <c r="M25"/>
  <c r="N25"/>
  <c r="M26"/>
  <c r="N26"/>
  <c r="M36"/>
  <c r="N36"/>
  <c r="M37"/>
  <c r="N37"/>
  <c r="M38"/>
  <c r="N38"/>
  <c r="M39"/>
  <c r="N39"/>
  <c r="M43"/>
  <c r="N43"/>
  <c r="M44"/>
  <c r="N44"/>
  <c r="M46"/>
  <c r="N46"/>
  <c r="M47"/>
  <c r="N47"/>
  <c r="M48"/>
  <c r="N48"/>
  <c r="M50"/>
  <c r="N50"/>
  <c r="M51"/>
  <c r="N51"/>
  <c r="M52"/>
  <c r="N52"/>
  <c r="M8" i="19"/>
  <c r="N8"/>
  <c r="M9"/>
  <c r="N9"/>
  <c r="M10"/>
  <c r="N10"/>
  <c r="M12"/>
  <c r="N12"/>
  <c r="M13"/>
  <c r="N13"/>
  <c r="M14"/>
  <c r="N14"/>
  <c r="M15"/>
  <c r="N15"/>
  <c r="M16"/>
  <c r="N16"/>
  <c r="L9" i="16"/>
  <c r="M9"/>
  <c r="L10"/>
  <c r="M10"/>
  <c r="L12"/>
  <c r="M12"/>
  <c r="L13"/>
  <c r="M13"/>
  <c r="L14"/>
  <c r="M14"/>
  <c r="L15"/>
  <c r="M15"/>
  <c r="L16"/>
  <c r="M16"/>
  <c r="L17"/>
  <c r="M17"/>
  <c r="L18"/>
  <c r="M18"/>
  <c r="L19"/>
  <c r="M19"/>
  <c r="L28"/>
  <c r="M28"/>
  <c r="L57"/>
  <c r="M57"/>
  <c r="L58"/>
  <c r="M58"/>
  <c r="L12" i="17"/>
  <c r="M12"/>
  <c r="L13"/>
  <c r="M13"/>
  <c r="L16"/>
  <c r="M16"/>
  <c r="L17"/>
  <c r="M17"/>
  <c r="L18"/>
  <c r="M18"/>
  <c r="L20"/>
  <c r="M20"/>
  <c r="L21"/>
  <c r="M21"/>
  <c r="L22"/>
  <c r="M22"/>
  <c r="L24"/>
  <c r="M24"/>
  <c r="L26"/>
  <c r="M26"/>
  <c r="L27"/>
  <c r="M27"/>
  <c r="L29"/>
  <c r="M29"/>
  <c r="L30"/>
  <c r="M30"/>
  <c r="L31"/>
  <c r="M31"/>
  <c r="L33"/>
  <c r="M33"/>
  <c r="L35"/>
  <c r="M35"/>
  <c r="L36"/>
  <c r="M36"/>
  <c r="L37"/>
  <c r="M37"/>
  <c r="L40"/>
  <c r="M40"/>
  <c r="L41"/>
  <c r="M41"/>
  <c r="L44"/>
  <c r="M44"/>
  <c r="L45"/>
  <c r="M45"/>
  <c r="L47"/>
  <c r="M47"/>
  <c r="L48"/>
  <c r="M48"/>
  <c r="M8" i="18"/>
  <c r="N8"/>
  <c r="M9"/>
  <c r="N9"/>
  <c r="M10"/>
  <c r="N10"/>
  <c r="M11"/>
  <c r="N11"/>
  <c r="M12"/>
  <c r="N12"/>
  <c r="M13"/>
  <c r="N13"/>
  <c r="M14"/>
  <c r="N14"/>
  <c r="M15"/>
  <c r="N15"/>
  <c r="M16"/>
  <c r="N16"/>
  <c r="M17"/>
  <c r="N17"/>
  <c r="M18"/>
  <c r="N18"/>
  <c r="M21"/>
  <c r="N21"/>
  <c r="M22"/>
  <c r="N22"/>
  <c r="M23"/>
  <c r="N23"/>
  <c r="M24"/>
  <c r="N24"/>
  <c r="M25"/>
  <c r="N25"/>
  <c r="M26"/>
  <c r="N26"/>
  <c r="M27"/>
  <c r="N27"/>
  <c r="M28"/>
  <c r="N28"/>
  <c r="M30"/>
  <c r="N30"/>
  <c r="M31"/>
  <c r="N31"/>
  <c r="M32"/>
  <c r="N32"/>
  <c r="M33"/>
  <c r="N33"/>
  <c r="M34"/>
  <c r="N34"/>
  <c r="M51"/>
  <c r="N51"/>
  <c r="M52"/>
  <c r="N52"/>
  <c r="M53"/>
  <c r="N53"/>
  <c r="M54"/>
  <c r="N54"/>
  <c r="M55"/>
  <c r="N55"/>
  <c r="M56"/>
  <c r="N56"/>
  <c r="M57"/>
  <c r="N57"/>
  <c r="M58"/>
  <c r="N58"/>
  <c r="M59"/>
  <c r="N59"/>
  <c r="M60"/>
  <c r="N60"/>
  <c r="M61"/>
  <c r="N61"/>
  <c r="M62"/>
  <c r="N62"/>
  <c r="M63"/>
  <c r="N63"/>
  <c r="M64"/>
  <c r="N64"/>
  <c r="M65"/>
  <c r="N65"/>
  <c r="M67"/>
  <c r="N67"/>
  <c r="M68"/>
  <c r="N68"/>
  <c r="M69"/>
  <c r="N69"/>
  <c r="M70"/>
  <c r="N70"/>
  <c r="M76"/>
  <c r="N76"/>
  <c r="M77"/>
  <c r="N77"/>
  <c r="M78"/>
  <c r="N78"/>
  <c r="M79"/>
  <c r="N79"/>
  <c r="M80"/>
  <c r="N80"/>
  <c r="M81"/>
  <c r="N81"/>
  <c r="M82"/>
  <c r="N82"/>
  <c r="M83"/>
  <c r="N83"/>
  <c r="M84"/>
  <c r="N84"/>
  <c r="M86"/>
  <c r="N86"/>
  <c r="M87"/>
  <c r="N87"/>
  <c r="M88"/>
  <c r="N88"/>
  <c r="M89"/>
  <c r="N89"/>
  <c r="M90"/>
  <c r="N90"/>
  <c r="M91"/>
  <c r="N91"/>
  <c r="M92"/>
  <c r="N92"/>
  <c r="M94"/>
  <c r="N94"/>
  <c r="M95"/>
  <c r="N95"/>
  <c r="M96"/>
  <c r="N96"/>
  <c r="M97"/>
  <c r="N97"/>
  <c r="M98"/>
  <c r="N98"/>
  <c r="M99"/>
  <c r="N99"/>
  <c r="M101"/>
  <c r="N101"/>
  <c r="M102"/>
  <c r="N102"/>
  <c r="M7" i="22"/>
  <c r="N7"/>
  <c r="M8"/>
  <c r="N8"/>
  <c r="M9"/>
  <c r="N9"/>
  <c r="M10"/>
  <c r="N10"/>
  <c r="M11"/>
  <c r="N11"/>
  <c r="M12"/>
  <c r="N12"/>
  <c r="M13"/>
  <c r="N13"/>
  <c r="M14"/>
  <c r="N14"/>
  <c r="M15"/>
  <c r="N15"/>
  <c r="M16"/>
  <c r="N16"/>
  <c r="M17"/>
  <c r="N17"/>
  <c r="M18"/>
  <c r="N18"/>
  <c r="M20"/>
  <c r="N20"/>
  <c r="M21"/>
  <c r="N21"/>
  <c r="M22"/>
  <c r="N22"/>
  <c r="M23"/>
  <c r="N23"/>
</calcChain>
</file>

<file path=xl/sharedStrings.xml><?xml version="1.0" encoding="utf-8"?>
<sst xmlns="http://schemas.openxmlformats.org/spreadsheetml/2006/main" count="1485" uniqueCount="881">
  <si>
    <t>Защитное покрытие</t>
  </si>
  <si>
    <t>Цена за кг.</t>
  </si>
  <si>
    <t>бесцветный</t>
  </si>
  <si>
    <t xml:space="preserve">Огнезащита и Биозащита деревянных конструкций внутри помещений, в том числе чердачных. Относится к группе эффективным БИОзащитных средств. Легко растворяется в холодной воде без осадка. </t>
  </si>
  <si>
    <t>2 группа огнезащитной эффективности</t>
  </si>
  <si>
    <t>0,075
(сухая смесь)</t>
  </si>
  <si>
    <t>1 группа огнезащитной эффективности</t>
  </si>
  <si>
    <t>0,1
(сухая смесь)</t>
  </si>
  <si>
    <t>1 группа
огнезащитной эффективности</t>
  </si>
  <si>
    <t>0,5-0,8</t>
  </si>
  <si>
    <t>Огнезащитная пропитка текстильных материалов, ковровых покрытий, ковролина и декоративных тканей
(в т.ч. драпировки, занавеси, «одежда» сцен, шторы, гардины, текстильные обои и т.д.)</t>
  </si>
  <si>
    <t>Канистры 
по 12 кг</t>
  </si>
  <si>
    <t>Наименование</t>
  </si>
  <si>
    <t>Нормы расхода</t>
  </si>
  <si>
    <t>Описание</t>
  </si>
  <si>
    <t>R 60</t>
  </si>
  <si>
    <t>R 90</t>
  </si>
  <si>
    <t>EI 30</t>
  </si>
  <si>
    <t>EI 60</t>
  </si>
  <si>
    <t xml:space="preserve">                                                              </t>
  </si>
  <si>
    <t>Вся продукция сертифицирована и соответствует Техническому регламенту о требованиях пожарной безопаности</t>
  </si>
  <si>
    <t>100/50</t>
  </si>
  <si>
    <t>100-230</t>
  </si>
  <si>
    <t>150-350</t>
  </si>
  <si>
    <t>нанесение по мере необходи-мости</t>
  </si>
  <si>
    <t>ООО "Рубеж" официальный представитель ООО "Элкон"</t>
  </si>
  <si>
    <t>Прайс-лист ЭЛКОН</t>
  </si>
  <si>
    <t xml:space="preserve">      </t>
  </si>
  <si>
    <t>Цвет</t>
  </si>
  <si>
    <r>
      <t xml:space="preserve">Т до </t>
    </r>
    <r>
      <rPr>
        <b/>
        <sz val="14"/>
        <rFont val="Calibri"/>
        <family val="2"/>
      </rPr>
      <t>°С</t>
    </r>
  </si>
  <si>
    <t>Фасовка кг</t>
  </si>
  <si>
    <t>Эмали термостойкие антикоррозионные</t>
  </si>
  <si>
    <r>
      <t xml:space="preserve">КО-8101                             </t>
    </r>
    <r>
      <rPr>
        <sz val="12"/>
        <rFont val="Verdana"/>
        <family val="2"/>
      </rPr>
      <t>Эмаль термостойкая                                             (+ 600°С), антикоррозионная 
термостойкая краска.</t>
    </r>
  </si>
  <si>
    <t>Термостойкая краска КО-8101 предназначена для защитного покрытия металлических конструкций, подвергающихся воздействию температур от -60°С до +600°С, а также воздействию агрессивных сред: нефтепродуктов, растворов солей и минеральных масел.</t>
  </si>
  <si>
    <t>Лаки кремнийорганические термостойкие</t>
  </si>
  <si>
    <r>
      <t xml:space="preserve">КО-85                                           </t>
    </r>
    <r>
      <rPr>
        <sz val="12"/>
        <rFont val="Verdana"/>
        <family val="2"/>
      </rPr>
      <t>Лак термостойкий кремнийорганический</t>
    </r>
  </si>
  <si>
    <t>Термостойкий кремнийорганический лак КО-85 предназначен для защитной окраски металлических поверхностей, подвергающихся длительному воздействию температур от -40°С до +250°С</t>
  </si>
  <si>
    <t>Средства защиты древесины на силиконовый основе</t>
  </si>
  <si>
    <t>Гидрофобизаторы силиконовые</t>
  </si>
  <si>
    <t xml:space="preserve"> ***  Официальный диллер "Сенеж-Препараты"      ***   Официальный диллер "Сенеж-Препараты"      ***  Официальный диллер "Сенеж-Препараты"      ***  Официальный диллер "Сенеж-Препараты"      ***  </t>
  </si>
  <si>
    <t>ООО "Рубеж" официальный диллер "Сенеж-Препараты"</t>
  </si>
  <si>
    <t>Прайс-лист СЕНЕЖ</t>
  </si>
  <si>
    <r>
      <t>Фасовка</t>
    </r>
    <r>
      <rPr>
        <b/>
        <sz val="12"/>
        <rFont val="Arial Cyr"/>
      </rPr>
      <t/>
    </r>
  </si>
  <si>
    <t>Цена</t>
  </si>
  <si>
    <t>Декоративная защита древесины</t>
  </si>
  <si>
    <t>Предназначен для долговременной защиты древесины от атмосферных осадков, плесневых, деревоокрашивающих и дереворазрушающих грибов, водорослей и насекомых-древоточцев, а также декоративной отделки под ценные породы. Впервые среди отечественных антисептиков «СЕНЕЖ АКВАДЕКОР» содержит композицию активных УФ фильтров, восков и натуральных масел для длительной защиты от атмосферных воздействий.</t>
  </si>
  <si>
    <t>0,9 кг</t>
  </si>
  <si>
    <t>2,5 кг</t>
  </si>
  <si>
    <t>9 кг</t>
  </si>
  <si>
    <t>Антисептик для бань и саун</t>
  </si>
  <si>
    <r>
      <t xml:space="preserve">СЕНЕЖ САУНА                 </t>
    </r>
    <r>
      <rPr>
        <sz val="10"/>
        <rFont val="Verdana"/>
        <family val="2"/>
      </rPr>
      <t>Антисептик для бань и саун со специальным антимикробным эффектом на акрилатной основе.</t>
    </r>
  </si>
  <si>
    <t>Предназначен для защиты древесины внутри бань и саун от плесневых, окрашивающих и дереворазрушающих грибов, водорослей и насекомых-древоточцев в условиях интенсивного циклического увлажнения и воздействия высоких температур. Впервые на рынке, благодаря дополнительному антимикробному эффекту, «СЕНЕЖ САУНА» уничтожает бактерии — возбудители инфекционных заболеваний людей (E.coli, B.subtilis, B.cereus и др.), характерные для мест общего пользования.</t>
  </si>
  <si>
    <t>Экономичные антисептики</t>
  </si>
  <si>
    <r>
      <t xml:space="preserve">СЕНЕЖ ЭКОБИО                          </t>
    </r>
    <r>
      <rPr>
        <sz val="10"/>
        <rFont val="Verdana"/>
        <family val="2"/>
      </rPr>
      <t>Экономичный бесцветный антисептик для помещений и деревянных конструкций под навесом.</t>
    </r>
  </si>
  <si>
    <t>Предназначен для защиты древесины от гниения, плесени, синевы и насекомых-древоточцев внутри помещений и на открытом воздухе (под навесом) в условиях гигроскопического и конденсационного увлажнения без контакта с грунтом, воздействия атмосферных осадков, почвенной влаги самостоятельно или в качестве биозащитной грунтовки под ЛКМ. Допускается применять «СЕНЕЖ ЭКОБИО» для защиты элементов наружной службы, подверженных атмосферным осадкам, при последующем покрытии влагостойким лакокрасочным материалом.</t>
  </si>
  <si>
    <t>5 кг</t>
  </si>
  <si>
    <t>10 кг</t>
  </si>
  <si>
    <t>65 кг</t>
  </si>
  <si>
    <r>
      <t xml:space="preserve">СЕНЕЖ УЛЬТРА                                       </t>
    </r>
    <r>
      <rPr>
        <sz val="10"/>
        <rFont val="Verdana"/>
        <family val="2"/>
      </rPr>
      <t>Экономичный трудновымываемый антисептик для древесины наружной и внутренней службы.</t>
    </r>
  </si>
  <si>
    <t>Применяют для обработки новых и ранее обработанных антисептиком деревянных обрешеток и каркасов, лаг, ферм, стен и их обшивок, настилов, заборов, оград, других пиленых, строганных, бревенчатых элементов конструкций жилищного, общественного, производственного и сельскохозяйственного назначения. Антисептик «СЕНЕЖ УЛЬТРА» не применяют по поверхностям, ранее покрытым олифой, краской, лаком, другими пленкообразующими или водоотталкивающими материалами.</t>
  </si>
  <si>
    <t>Консервирующие антисептики</t>
  </si>
  <si>
    <r>
      <t xml:space="preserve">СЕНЕЖ                                  </t>
    </r>
    <r>
      <rPr>
        <sz val="10"/>
        <rFont val="Verdana"/>
        <family val="2"/>
      </rPr>
      <t>Консервирующий трудновымываемый антисептик для ответственных конструкций в тяжелых условиях эксплуатации.</t>
    </r>
  </si>
  <si>
    <t xml:space="preserve">Применяют для обработки новых и ранее обработанных антисептиком ответственных труднодоступных деревянных балок, несущих брусьев, перекрытий, лаг, нижних и верхних венцов, настилов по грунту, столбов, заборов и оград, причалов, погребов, теплиц и других пиленых, строганных и бревенчатых элементов конструкций жилищного, общественного, производственного и сельскохозяйственного назначения, подверженных активному биоразрушению. </t>
  </si>
  <si>
    <r>
      <t xml:space="preserve">СЕНЕЖ БИО                                             </t>
    </r>
    <r>
      <rPr>
        <sz val="10"/>
        <rFont val="Verdana"/>
        <family val="2"/>
      </rPr>
      <t>Консервирующий трудновымываемый антисептик для жилых объектов в тяжелых условиях эксплуатации.</t>
    </r>
  </si>
  <si>
    <t xml:space="preserve"> Предназначен для усиленной защиты древесины от гниения, плесени, синевы и насекомых-древоточцев при эксплуатации в непосредственном контакте с человеком и домашними животными внутри помещений и на открытом воздухе в особо тяжелых условиях увлажнения, длительном воздействии атмосферной или почвенной влаги, при контакте с грунтом, органическими отходами, в том числе, в условиях тропического и тропического влажного климата самостоятельно или в качестве биозащитной грунтовки под ЛКМ.</t>
  </si>
  <si>
    <t>Огнебиозащитные средства</t>
  </si>
  <si>
    <r>
      <t xml:space="preserve">СЕНЕЖ ОГНЕБИО                                           </t>
    </r>
    <r>
      <rPr>
        <sz val="10"/>
        <rFont val="Verdana"/>
        <family val="2"/>
      </rPr>
      <t>Комплексная огнебиозащита древесины от возгорания (II гр.) и биоразрушения.</t>
    </r>
  </si>
  <si>
    <t>Предназначено для комплексной огнезащиты и биозащиты древесины - защиты от возгорания, распространения пламени, гниения, плесени, синевы и насекомых-древоточцев внутри помещений и на открытом воздухе (под навесом) в условиях гигроскопического и конденсационного увлажнения без контакта с грунтом, воздействия атмосферных осадков, почвенной влаги.</t>
  </si>
  <si>
    <r>
      <t xml:space="preserve">СЕНЕЖ ОГНЕБИО ПРОФ                                      </t>
    </r>
    <r>
      <rPr>
        <sz val="10"/>
        <rFont val="Verdana"/>
        <family val="2"/>
      </rPr>
      <t>Комплексная огнебиозащита древесины с усиленным огнезащитным действием
(I гр., II гр.) и контрольным тонированием.</t>
    </r>
  </si>
  <si>
    <t>Предназначено для комплексной защиты древесины от горения, воспламенения, распространения пламени, гниения, плесени, синевы и насекомых-древоточцев внутри помещений и на открытом воздухе (под навесом) в условиях гигроскопического и конденсационного увлажнения без контакта с грунтом, воздействия атмосферных осадков, почвенной влаги.</t>
  </si>
  <si>
    <t>25 кг</t>
  </si>
  <si>
    <t>75 кг</t>
  </si>
  <si>
    <t>Обновляющее средство</t>
  </si>
  <si>
    <r>
      <t xml:space="preserve">СЕНЕЖ ЭФФО                                 </t>
    </r>
    <r>
      <rPr>
        <sz val="10"/>
        <rFont val="Verdana"/>
        <family val="2"/>
      </rPr>
      <t>Средство для глубокого отбеливания древесины и удаления поверхностных поражений.</t>
    </r>
  </si>
  <si>
    <t>Предназначен для быстрого глубокого осветления деревянных поверхностей, потемневших в результате грибных окрашиваний, воздействия атмосферных и временных факторов, солнечного УФ излучения, а также удаления поверхностного биопоражения различной природы.</t>
  </si>
  <si>
    <t>12 кг</t>
  </si>
  <si>
    <t xml:space="preserve">Прайс-лист NEOMID </t>
  </si>
  <si>
    <t>Форма выпуска</t>
  </si>
  <si>
    <t>Препараты для древесины</t>
  </si>
  <si>
    <t>Антисептическая пропитка для защиты древесины внутри бань и саун, включая полки и скамейки, в условиях частого перепада температур и повышенной влажности.</t>
  </si>
  <si>
    <t>0,5 л</t>
  </si>
  <si>
    <t>1 л</t>
  </si>
  <si>
    <t>1:5</t>
  </si>
  <si>
    <t>Отбеливающий и дезинфицирующий состав, эффективно уничтожает деревоокрашивающие и дереворазрушающие грибы, удаляет серый налет.</t>
  </si>
  <si>
    <t>1 кг</t>
  </si>
  <si>
    <t>1:1</t>
  </si>
  <si>
    <t>24 кг</t>
  </si>
  <si>
    <t>Антисептик для защиты древесины на период строительства, хранении и транспортировки; для защиты объектов деревянного домостроения на период строительства; для обработки паллет используемых при хранении и транспортировке пищевых продуктов.</t>
  </si>
  <si>
    <t>1:19</t>
  </si>
  <si>
    <t>5 л</t>
  </si>
  <si>
    <t>NEOMID 440 ECO</t>
  </si>
  <si>
    <t>Бесцветный антисептик для защиты древесины внутри и снаружи помещений, в том числе для работ в помещениях с высокой влажностью. Защищает древесину различных пород от гниения, поражения дереворазрушающими и деревоокрашивающими плесневыми грибами, насекомыми-древоточцами, водорослями, мхами, лишайниками на срок до 25 лет.</t>
  </si>
  <si>
    <t>1:9</t>
  </si>
  <si>
    <t>Консервирующий невымываемый антисептик. Обеспечивает усиленную защиту древесины различных пород в тяжелых (влажных) условиях эксплуатации, в том числе при длительном контакте с грунтом и влагой. Применяется для внутренних и наружных работ.</t>
  </si>
  <si>
    <t>NEOMID 400</t>
  </si>
  <si>
    <t>Деревозащитный антисептик нового поколения на водной основе. Защищает древесину от действия дереворазрушающих и деревоокрашивающих плесневых грибов, насекомых-древоточцев и короедов на срок до 25 лет. Применяется для внутренних работ.</t>
  </si>
  <si>
    <t>NEOMID BASE ECO</t>
  </si>
  <si>
    <t>Универсальный бесцветный антисептик. Предназначен для защиты древесины от поражений дереворазрушающими и деревоокрашивающими плесневыми грибами, водорослями, мхами, насекомыми - древоточцами и короедами на срок до 35 лет. Применяется для наружных и внутренних работ.</t>
  </si>
  <si>
    <t>готовый</t>
  </si>
  <si>
    <t>10 л</t>
  </si>
  <si>
    <t>Трудновымываемый антисептик. Предназначен для защиты древесины от действия дереворазрушающими и деревоокрашивающими грибами, водорослями, мхами, а также насекомыми-древоточцами на срок до 35 лет. Применяется для наружных и внутренних работ.</t>
  </si>
  <si>
    <t>Антисептический состав для защиты древесины различных пород от насекомых, уничтожения биологических агентов на всех стадия развития. Применяется наружных и внутренних работ.</t>
  </si>
  <si>
    <t>1:4</t>
  </si>
  <si>
    <t>Высокоэффективный состав для огнезащиты и антисептирования древесины. Переводит древесину в трудновоспламеняемый и трудногорючий материал, обеспечивая I (первую) и II (вторую) группу огнезащитной эффективности по ГОСТ 53292-2009. Применяется для наружных и внутренних работ.</t>
  </si>
  <si>
    <t>Высокоэффективный состав для огнезащиты и антисептирования древесины. Переводит древесину в трудновоспламеняемый и трудногорючий материал, обеспечивая II (вторую) группу огнезащитной эффективности согласно НПБ 251-98. Применяется для наружных и внутренних работ.</t>
  </si>
  <si>
    <t>20 кг</t>
  </si>
  <si>
    <t>Препараты по минеральным поверхностям и металлу</t>
  </si>
  <si>
    <t>Состав для эффективного удаления цементных, известковых и гипсовых загрязнений с поверхностей, устойчивых к воздействию кислот: керамических плиток, кирпича, хромированных и эмалированных поверхностей, поверхностей из высоколегированной стали, а так же керамических сантехнических изделий и элементов.</t>
  </si>
  <si>
    <t>1:10</t>
  </si>
  <si>
    <t xml:space="preserve"> Состав для удаления фосфатных и минеральных высолов.</t>
  </si>
  <si>
    <t>1:2</t>
  </si>
  <si>
    <t>Водоотталкивающая пропитка по камню. Придает водоотталкивающие и самомоющиеся свойства минеральным основаниям. Препятствует увлажнению стен, повышая их теплоизоляционные свойства.</t>
  </si>
  <si>
    <t xml:space="preserve">Состав для эффективного и быстрого удаления плесени внутри и снаружи помещений. Применяется для обработки минеральных поверхностей (камень, шифер, черепица, бетон, кирпич, швы между кафельной плиткой и т.д.) в жилых комнатах, кухнях, ваннах, туалетах, банях, гаражах, подвалах, фасадов и фундаментов. </t>
  </si>
  <si>
    <t>NEOMID BiO Ремонт</t>
  </si>
  <si>
    <t>Состав для эффективной защиты строительных материалов на минеральной основе от биопоражений внутри и снаружи помещений.</t>
  </si>
  <si>
    <t>1:20</t>
  </si>
  <si>
    <t>Средство для снятия обоев облегчает процесс снятия обоев. Обеззараживает стены и остатки обоев, благодаря входящим в его состав биоцидам.</t>
  </si>
  <si>
    <t>Средства по металлу</t>
  </si>
  <si>
    <t>NEOMID 570</t>
  </si>
  <si>
    <t>Состав для удаления ржавчины с металлических, керамических, бетонных, эмалированных и каменных поверхностей. Применяется для внутренних и наружных работ.</t>
  </si>
  <si>
    <t>3 л</t>
  </si>
  <si>
    <t>6 кг</t>
  </si>
  <si>
    <t>Лессирующие деревозащитные составы</t>
  </si>
  <si>
    <t>NEOMID BiO COLOR Classic</t>
  </si>
  <si>
    <t>Деревозащитный лессирующий декоративный состав глубокого проникновения предназначен для защиты и финишной декоративной отделки поверхности древесины. Применяется снаружи и внутри помещений.</t>
  </si>
  <si>
    <t>0,9 л</t>
  </si>
  <si>
    <t>2,7 л</t>
  </si>
  <si>
    <t>9 л</t>
  </si>
  <si>
    <t>NEOMID BiO COLOR Ultra</t>
  </si>
  <si>
    <t xml:space="preserve">Деревозащитный лессирующий декоративный состав предназначен для защиты и финишной декоративной отделки поверхности древесины. Применяется снаружи и внутри помещений. </t>
  </si>
  <si>
    <t>NEOMID BiO COLOR Aqua</t>
  </si>
  <si>
    <t>Деревозащитный лессирующий декоративный состав глубокого проникновения на акриловой основе эффективным УФ фильтром предназначен для защиты и финишной декоративной отделки поверхности древесины. Применяется снаружи и внутри помещений.</t>
  </si>
  <si>
    <t>Лаки водорастворимые</t>
  </si>
  <si>
    <t>NEOMID STONE</t>
  </si>
  <si>
    <t>Лак на акриловой основе с эффектом «мокрого камня» предназначен для защитно-декоративного лакирования кирпичных и каменных поверхностей. Применяется для внутренних и наружных работ.</t>
  </si>
  <si>
    <t>2,5 л</t>
  </si>
  <si>
    <t>NEOMID SAUNA</t>
  </si>
  <si>
    <t>Деревозащитный лак на акриловой основе предназначен для эффективной защиты и финишной декоративной отделки поверхности древесины в помещениях с повышенной влажностью и в условиях постоянного воздействия высоких температур, таких как сауны и бани.</t>
  </si>
  <si>
    <t>NEOMID INTERIOR</t>
  </si>
  <si>
    <t>Деревозащитный лак на акриловой основе предназначен для эффективной защиты и финишной декоративной отделки поверхности древесины. Применяется для внутренних и наружных работ.</t>
  </si>
  <si>
    <t>Лаки алкидно-уретановые</t>
  </si>
  <si>
    <t>Лак яхтный NEOMID YACHT (глянцевый)</t>
  </si>
  <si>
    <t>Атмосферостойкий и износостойкий лак на основе алкидно-уретановой смолы предназначен для защитно-декоративного лакирования любых деревянных поверхностей. Применяется для наружных и внутренних работ.</t>
  </si>
  <si>
    <t>Лак яхтный NEOMID YACHT (полуматовый)</t>
  </si>
  <si>
    <t>ООО "Рубеж" официальный диллер продукции под торговыми марками "NEOMID" и"BiO COLOR"</t>
  </si>
  <si>
    <t xml:space="preserve">Официальный представитель проукции Lignofix      ***         Официальный представитель проукции Lignofix      ***       Официальный представитель проукции Lignofix      ***       Официальный представитель проукции Lignofix      ***       </t>
  </si>
  <si>
    <t>ООО "Рубеж" официальный представитель продукции под торговой маркой "Lignofix"</t>
  </si>
  <si>
    <t xml:space="preserve">Прайс-лист LIGNOFIX </t>
  </si>
  <si>
    <t>Профилактические антисептики</t>
  </si>
  <si>
    <t>Бесцветный</t>
  </si>
  <si>
    <t>Lignofix Stabil Extra (концентрат)</t>
  </si>
  <si>
    <t>Предназначено: для поверхностной пропитки новой древесины с влажностью до 30%, используемой в интерьерах и экстерьерах без прямого и постоянного контакта с землей, с целью профилактической защиты древесины от древоразрушающих насекомых, древоразрушающих и древоокрашивающих грибков и плесени, а также для защиты кладки и штукатурки от прорастания древоразрушающих грибков. Продукт имеет наивысшую устойчивость к вымыванию дождевой водой, что делает его идеально подходящим для обработки древесины в экстерьерах.</t>
  </si>
  <si>
    <t>Лечебные антисептики</t>
  </si>
  <si>
    <t>Lignofix I-Profi (концентрат)</t>
  </si>
  <si>
    <t>Предназначено для борьбы с древоразрушающими насекомыми (например, жуками-точильщиками, усачами) в уже пораженной древесине, а также для профилактической обработки древесины от воздействия насекомых в интерьерах и в экстерьерах без прямого длительного контакта с землей. 
Высокая эффективность препарата достигается за счет содержания в нем регуляторов развития насекомых, которые надежно ликвидируют жуков на всех стадиях развития и обеспечивают длительную защиту обработанной древесины.</t>
  </si>
  <si>
    <t>0,5 кг</t>
  </si>
  <si>
    <t>Lignofix TOP (концентрат)</t>
  </si>
  <si>
    <t>Предназначено для поверхностной пропитки новой и старой древесины в интерьерах и в экстерьерах без прямого длительного контакта древесины с землей, а также для защиты кладки и штукатурки от прорастания дереворазрушающих грибков. 
Препарат имеет наивысшую устойчивость к вымыванию дождевой водой, что делает эффективным его применение в экстерьерах.</t>
  </si>
  <si>
    <t>Цена, руб./кг</t>
  </si>
  <si>
    <t>Огнезащитные краски</t>
  </si>
  <si>
    <t>Официальный представитель проукции Стабитерм      ***       Официальный представитель проукции Стабитерм      ***         Официальный представитель проукции Стабитерм      ***        Официальный представитель проукции Стабитерм</t>
  </si>
  <si>
    <t>ООО "Рубеж" официальный представитель продукции под торговой маркой "Стабитерм"</t>
  </si>
  <si>
    <t>Прайс-лист СТАБИТЕРМ</t>
  </si>
  <si>
    <t>Тара, кг.</t>
  </si>
  <si>
    <t>Предел огнестойкости</t>
  </si>
  <si>
    <t>Расход, кг/м2</t>
  </si>
  <si>
    <t>Толщина слоя мм</t>
  </si>
  <si>
    <t>Огнезащитные краски для металлических конструкций</t>
  </si>
  <si>
    <t>Стабитерм-217                                       (готовая к применению)</t>
  </si>
  <si>
    <t>R 30</t>
  </si>
  <si>
    <t>20</t>
  </si>
  <si>
    <t>R 45</t>
  </si>
  <si>
    <t>R 120</t>
  </si>
  <si>
    <t>Стабитерм-217                                       (в виде сухой смеси)</t>
  </si>
  <si>
    <t>12</t>
  </si>
  <si>
    <t>Стабитерм-207</t>
  </si>
  <si>
    <t>25</t>
  </si>
  <si>
    <t>Огнезащитная краска для воздуховодов</t>
  </si>
  <si>
    <t>Стабитерм-317                                               (готовая к применению)</t>
  </si>
  <si>
    <t xml:space="preserve"> Водоразбавляемая огнезащитная краска для металлических воздуховодов "Стабитерм-317" предназначена для всех типов металлических воздухообменных систем, в том числе газоходов.</t>
  </si>
  <si>
    <t>Стабитерм-317                                               (в виде сухой смеси)</t>
  </si>
  <si>
    <t>Грунт для металлических конструкций</t>
  </si>
  <si>
    <t>Стабитерм-022</t>
  </si>
  <si>
    <t>Фосфатирующий грунт для металлических поверхностей. 
Применяется для грунтования металлических, гальванизированных и оцинкованных сталей.  Обеспечивает высокие антикоррозийные свойства и хорошую адгезию. Может применяться по металлическим поверхностям, имеющим очаги коррозии.</t>
  </si>
  <si>
    <t>0,8</t>
  </si>
  <si>
    <t>Огнезащитный лак для древесины, ЛДСП, ЛДВП, ЛМДФ.</t>
  </si>
  <si>
    <t>Стабитерм-107</t>
  </si>
  <si>
    <t>350 г/м2</t>
  </si>
  <si>
    <t>Стабитерм-007</t>
  </si>
  <si>
    <t>5</t>
  </si>
  <si>
    <t>ООО "Рубеж" лидер в Санкт-Петербурге и СЗФО по продаже огнезащитных, антисептических и декоративных средств           ***           ООО "Рубеж" лидер в Санкт-Петербурге и СЗФО по продаже огнезащитных, антисептических и декоративных средств</t>
  </si>
  <si>
    <r>
      <t xml:space="preserve">ООО "Рубеж" лидер в Санкт-Петербурге и СЗФО по продаже огнезащитных, антисептических и декоративных средств для любых поверхностей.                                          </t>
    </r>
    <r>
      <rPr>
        <sz val="18"/>
        <color indexed="60"/>
        <rFont val="Verdana"/>
        <family val="2"/>
      </rPr>
      <t>Мы работаем напрямую с производителями и поэтому у нас лучшие цены и самый большой ассортимент.</t>
    </r>
  </si>
  <si>
    <t>Прайс-лист ООО РУБЕЖ (общий)</t>
  </si>
  <si>
    <t>Научно-производственное  объединение «НОРТ» — разработчик и производитель эксклюзивных огнебиозащитных составов для древесины, ткани, антисептиков и дезинфекторов для древесины и бетона, лакокрасочных материалов.</t>
  </si>
  <si>
    <t>14 кг</t>
  </si>
  <si>
    <t>Краска предназначена для защиты всех видов кабеля (силовых, связи, контрольных и пр.) одиночных и в пучках, кабельных линий, проводов, лотков, кронштейнов, подвесок от возгорания и распространения пламени в соответствии с требованиями ГОСТ Р 53311 внутри помещений с неагрессивной средой в зданиях и сооружениях промышленного и гражданского строительства, в туннелях, в местах массового скопления людей, а также на эстакадах при наличии козырька, защищающего кабель от прямого воздействия дождя и снега.</t>
  </si>
  <si>
    <r>
      <rPr>
        <b/>
        <sz val="14"/>
        <rFont val="Verdana"/>
        <family val="2"/>
      </rPr>
      <t xml:space="preserve">ВД-АК-504 ОВ      </t>
    </r>
    <r>
      <rPr>
        <b/>
        <sz val="12"/>
        <rFont val="Verdana"/>
        <family val="2"/>
      </rPr>
      <t xml:space="preserve">                                                                               Краска огнезащитная водно-дисперсионная для кабельно-проводниковой продукции</t>
    </r>
  </si>
  <si>
    <t>Огнезащитная краска вспучивающегося типа предназначена для обеспечения требуемого предела огнестойкости (ЕI 60) металлических, оцинкованных воздуховодов приточно-вытяжных систем общеобменной, аварийной противодымной вентиляции, систем местных отсосов и систем кондиционирования воздуха; каналов технологической вентиляции, в том числе газоходов различного назначения</t>
  </si>
  <si>
    <r>
      <rPr>
        <b/>
        <sz val="14"/>
        <rFont val="Verdana"/>
        <family val="2"/>
      </rPr>
      <t xml:space="preserve">ВД-АК-503 ОВ </t>
    </r>
    <r>
      <rPr>
        <b/>
        <sz val="12"/>
        <rFont val="Verdana"/>
        <family val="2"/>
      </rPr>
      <t xml:space="preserve">                                                                                  Краска огнезащитная для воздуховодов и систем дымоудаления</t>
    </r>
  </si>
  <si>
    <t>Огнезащитная краска вспучивающегося типа предназначена для огнезащиты бетонных и железобетонных поверхностей, эксплуатируемых внутри жилых, общественных и производственных помещений с неагрессивной средой, а также на открытом воздухе под навесом. Представляет собой лакокрасочный состав на водной основе. Повышает предел огнестойкости бетонных конструкций до 150 минут.</t>
  </si>
  <si>
    <r>
      <rPr>
        <b/>
        <sz val="14"/>
        <rFont val="Verdana"/>
        <family val="2"/>
      </rPr>
      <t>ВД-АК-502-ОВ Б</t>
    </r>
    <r>
      <rPr>
        <b/>
        <sz val="12"/>
        <rFont val="Verdana"/>
        <family val="2"/>
      </rPr>
      <t xml:space="preserve">                                                                                     Краска огнезащитная для железобетонных конструкций</t>
    </r>
  </si>
  <si>
    <t>Предназначена для повышения предела огнестойкости стальных строительных конструкций до 120 минут. Представляет собой лакокрасочный состав на водной основе. Огнезащитное действие основано на образовании под воздействием высокой температуры на окрашенной поверхности толстого слоя вспученной пены (пенококса), которая обладает низкой теплопроводностью.</t>
  </si>
  <si>
    <r>
      <rPr>
        <b/>
        <sz val="14"/>
        <rFont val="Verdana"/>
        <family val="2"/>
      </rPr>
      <t>ВД-АК-502-ОВ</t>
    </r>
    <r>
      <rPr>
        <b/>
        <sz val="12"/>
        <rFont val="Verdana"/>
        <family val="2"/>
      </rPr>
      <t xml:space="preserve">                                                                                       Краска огнезащитная для металлоконструкций</t>
    </r>
  </si>
  <si>
    <t>Краска водно-дисперсионная огнезащитная предназначена для защиты от огня деревянных конструкций, эксплуатируемых внутри помещений, зданий, сооружений промышленного и гражданского назначения с относительной влажностью воздуха не более 80% и при температуре до +60ºС. Краска экологически и пожаровзрывобезопасна.</t>
  </si>
  <si>
    <r>
      <rPr>
        <b/>
        <sz val="14"/>
        <rFont val="Verdana"/>
        <family val="2"/>
      </rPr>
      <t>ВД-АК-501ОВ</t>
    </r>
    <r>
      <rPr>
        <b/>
        <sz val="12"/>
        <rFont val="Verdana"/>
        <family val="2"/>
      </rPr>
      <t xml:space="preserve">                                                                                        Огнезащитная, вспучивающаяся краска по дереву</t>
    </r>
  </si>
  <si>
    <t>Краска предназначена для повышения предела огнестойкости: несущих и ограждающих металлических конструкций железобетонных, кирпичных конструкций, тоннельных сооружений, вентиляционных шахт воздуховодов приточно-вытяжных систем общеобменной, аварийной противодымной вентиляции, систем местных отсосов и систем кондиционирования воздуха, каналов технологической вентиляции (в т.ч. газоходов различного назначения)
 всех видов кабеля (силовых, связи, контрольных и пр.) одиночных и в пучках, кабельных линий, проводов, лотков, кронштейнов, подвесок, а также кабель–каналов.</t>
  </si>
  <si>
    <r>
      <rPr>
        <b/>
        <sz val="14"/>
        <rFont val="Verdana"/>
        <family val="2"/>
      </rPr>
      <t>NFP-W</t>
    </r>
    <r>
      <rPr>
        <b/>
        <sz val="12"/>
        <rFont val="Verdana"/>
        <family val="2"/>
      </rPr>
      <t xml:space="preserve">                                                Краска огнезащитная</t>
    </r>
  </si>
  <si>
    <t>Экологически чистая акриловая краска на водной основе. Не содержит растворителей, без запаха. Предназначена для окрашивания деревянных и бетонных полов, в т.ч. и ранее окрашенных, подвергающихся износу в обычных условиях. Используется в жилых помещениях, подвалах с нормальной влажностью, подсобных помещениях (кроме гаражей) не подвергающихся большим нагрузкам. Покрытие обладает хорошей износостойкостью, химической стойкостью и высокой твердостью.</t>
  </si>
  <si>
    <t>Цена за единицу, руб.</t>
  </si>
  <si>
    <t xml:space="preserve">Прайс-лист СПЕКТР </t>
  </si>
  <si>
    <t xml:space="preserve">Официальный представитель ЗАО "УТРО"      ***       Официальный представитель ЗАО "УТРО"      ***       Официальный представитель ЗАО "УТРО"      ***       </t>
  </si>
  <si>
    <t>ООО "Рубеж" официальный представитель                                          продукции ЗАО "УТРО"</t>
  </si>
  <si>
    <t>Прайс-лист УТРО</t>
  </si>
  <si>
    <t>Соответствует ФЗ РФ №123-ФЗ</t>
  </si>
  <si>
    <t>Расход кг/м2</t>
  </si>
  <si>
    <t>Огне-Биозащитные пропитки для древесины (антипирены-антисептики)</t>
  </si>
  <si>
    <r>
      <rPr>
        <b/>
        <sz val="16"/>
        <rFont val="Verdana"/>
        <family val="2"/>
      </rPr>
      <t xml:space="preserve">Старый Вяз </t>
    </r>
    <r>
      <rPr>
        <b/>
        <sz val="12"/>
        <rFont val="Verdana"/>
        <family val="2"/>
      </rPr>
      <t xml:space="preserve">                                               Огнезащитный состав                                                                             (сухая смесь, бесцветный)</t>
    </r>
  </si>
  <si>
    <t xml:space="preserve">2-х слойные                                  п/э мешки 
по 10 кг </t>
  </si>
  <si>
    <t>Огнезащитные лаки для древесины</t>
  </si>
  <si>
    <r>
      <rPr>
        <b/>
        <sz val="16"/>
        <rFont val="Verdana"/>
        <family val="2"/>
      </rPr>
      <t>ЩИТ-1</t>
    </r>
    <r>
      <rPr>
        <b/>
        <sz val="12"/>
        <rFont val="Verdana"/>
        <family val="2"/>
      </rPr>
      <t xml:space="preserve">                                             Огнезащитный лак                                                                         (прозрачный, бесцветный)</t>
    </r>
  </si>
  <si>
    <t>Огнезащита древесины и материалов на ее основе.
Обладает биозащитными свойствами
Срок эксплуатации – до 10 лет.</t>
  </si>
  <si>
    <t>Комплект                                                                                   24 кг</t>
  </si>
  <si>
    <r>
      <rPr>
        <b/>
        <sz val="16"/>
        <rFont val="Verdana"/>
        <family val="2"/>
      </rPr>
      <t>РОСА</t>
    </r>
    <r>
      <rPr>
        <b/>
        <sz val="12"/>
        <rFont val="Verdana"/>
        <family val="2"/>
      </rPr>
      <t xml:space="preserve">                                          Текстильный антипирен                                                                       (бесцветный)</t>
    </r>
  </si>
  <si>
    <t>трудновоспламеняемый 
* по токсичности – умеренно опасный
* с умеренной дымообразующей способностью</t>
  </si>
  <si>
    <t>от  0,1                                                                                                                        (раствора)</t>
  </si>
  <si>
    <t xml:space="preserve">Высокотехнологичные профессиональные препараты для качественного строительства, реконструкции и ремонта. </t>
  </si>
  <si>
    <t>Компания «Сенеж-препараты» — лидирующее российское специализированное предприятие, осуществляющее разработку, производство и поставку полного спектра защитных средств для древесины</t>
  </si>
  <si>
    <t>ООО "Элкон" - лидирующее инновационное предприятие России, осуществляющее разработку, производство лакокрасочных материалов и поставку: кремнийорганических эмалей и лаков, силиконовые эмульсии и полного спектра средств защиты древесины на силиконовой основе.</t>
  </si>
  <si>
    <t>Lignofix – это линейка антисептиков для древесины, производимых чешской промышленной компанией STACHEMA – лидером в Чехии на внутреннем рынке строительной химии.</t>
  </si>
  <si>
    <t>ООО «Лаборатория огнезащиты» - современное производственное предприятие г. Дзержинска Нижегородской области. Наша научная и техническая база позволяет выпускать высококачественные огнезащитные составы и грунты последнего поколения.</t>
  </si>
  <si>
    <t>ЗАО «Утро» - входит в число ведущих компаний, занимающихся производством и продажей огнезащитных составов, антисептиков, антипиренов, огнезащитных красок по металлу и древесине.</t>
  </si>
  <si>
    <t>Контакты</t>
  </si>
  <si>
    <t>ООО «Рубеж» - официальный представитель ООО «НПО НОРТ»                                                                            в Северо-Западном Федеральном округе.</t>
  </si>
  <si>
    <t>ООО "Рубеж" диллер "Belinka"</t>
  </si>
  <si>
    <t>Прайс-лист BELINKA</t>
  </si>
  <si>
    <t>Средства защиты древесины</t>
  </si>
  <si>
    <t>BELINKA BASE ГРУНТОВКА ДЛЯ ДРЕВЕСИНЫ</t>
  </si>
  <si>
    <t>Бесцветная глубоко проникающая грунтовка для древесины, предназначенная для превентивной защиты древесины от биологических повреждений. Содержит биоциды – надежная защита от грибков, синевы и насекомых вредителей.</t>
  </si>
  <si>
    <t>BELINKA BELOCID</t>
  </si>
  <si>
    <t>Бесцветный жидкий антисептик с высоким токсичным эффектом, изготовленный на основе органических растворителей и самых современных биоцидов. Применяется для санации уже пораженной древесины, а также препятствует заражению древесины путем образования на поверхности защитной пленки.</t>
  </si>
  <si>
    <t>0,75 л</t>
  </si>
  <si>
    <t xml:space="preserve">
BELINKA EXTERIER ЛАЗУРЬ ДЛЯ ЗАЩИТЫ ДРЕВЕСИНЫ                                                                               15 цветов</t>
  </si>
  <si>
    <t>Специальная лазурь для защиты вешних и внутренних деревянных поверхностей на водной основе. Качественный состав лазури обеспечивает оптимальную защиту древесины, покрытие сохраняет видимость естественной структуры древесины, равномерно покрывает поверхность, защищая древесину от УФ лучей, влаги и других влияний окружающей среды</t>
  </si>
  <si>
    <t>BELINKA INTERIER ЛАЗУРЬ ДЛЯ ЗАЩИТЫ ДРЕВЕСИНЫ                                                                             15 цветов</t>
  </si>
  <si>
    <t>Специальная лазурь для защиты древесины, применяемой внутри помещений. Богатая цветовая карта с шелковистым блеском выделяет структуру древесины. При смешивании оттенков лазури между собой, а в особенности с белым оттенком получается неограниченная палитра. Лазурь Belinka Interier не содержит неприятного запаха, облагораживает древесину, обеспечивает надежную защиту древесины.</t>
  </si>
  <si>
    <t xml:space="preserve">
BELINKA LASUR ЛАЗУРЬ ДЛЯ ЗАЩИТЫ ДРЕВЕСИНЫ                                                                           16 цветов</t>
  </si>
  <si>
    <t>Краска-лазурь для защиты древесины, при применении которой структура древесины остаётся видимой. Belinka Lasur - надежная защита древесины от атмосферных влияний. Краска не содержит биоцидов и не вредна для здоровья. Высохшее покрытие обладает хорошей паропроницаемостью. Обеспечивает хорошую защиту древесины при сильных изменениях температурного режима. Краска Belinka Lasur рекомендуется для покраски внутренних и наружных древесных поверхностей.</t>
  </si>
  <si>
    <t>BELINKA TOPLASUR ЛАЗУРЬ ДЛЯ ЗАЩИТЫ ДРЕВЕСИНЫ                                                                                                     16 цветов</t>
  </si>
  <si>
    <t>Краска-лазурь для защиты древесины, подверженной неблагоприятным атмосферным воздействиям. Краска придаёт древесине стабильность, поэтому рекомендуется для древесины, применяющейся в строительстве, и в особенности для окраски окон и дверей. Краска не содержит биоцидов и не вредна для здоровья. Краска Belinka Toplasur обеспечивает хорошую защиту древесины при сильных изменениях температурного режима.</t>
  </si>
  <si>
    <t>BELINKA ШПАТЛЕВКА ДЛЯ ДРЕВЕСИНЫ                                                                                       6 цветов</t>
  </si>
  <si>
    <t>Belinka шпатлевка для древесины - одно-компонентное окрашенное дисперсионное средство, предназначенное для исправления небольших повреждений и неровностей поверхности на древесине. К вашему вниманию шесть цветовых оттенков шпатлевки для древесины: белый, сосна, светлый дуб, дуб, бук и махагон.</t>
  </si>
  <si>
    <t>Прайс-лист НПО НОРТ</t>
  </si>
  <si>
    <t>Краситель для биопиренов МИГ-09 и ОЗОН-007</t>
  </si>
  <si>
    <t>Защита торцов</t>
  </si>
  <si>
    <t>Состав для защиты торцов бревен, бруса и других крупногабаритных лесоматериалов. Применяется для торцевой обработки, предназначенной против загнивания при естественной сушке, хранении и транспортировке древесины.</t>
  </si>
  <si>
    <t>Масла деревозащитные</t>
  </si>
  <si>
    <t>Масло деревозащитное для террас NEOMID</t>
  </si>
  <si>
    <t>Высококачественная деревозащитная пропитка на основе натуральных масел для долговременной защиты деревянных поверхностей, эксплуатируемых на открытом воздухе от климатического воздействия и поражения плесенью.</t>
  </si>
  <si>
    <t>2 л</t>
  </si>
  <si>
    <t>Высококачественная пропитка на основе натуральных масел для защиты деревянных полков в банях и саунах от грязи и влаги. Применяется в качестве финишной отделки как самостоятельное защитное и декоративное покрытие.</t>
  </si>
  <si>
    <t>Огнезащитный состав для металлических конструкций</t>
  </si>
  <si>
    <t>Огнезащитный состав для воздуховодов</t>
  </si>
  <si>
    <t>ООО "Рубеж" официальный представитель продукции под торговой маркой "Тексотерм"</t>
  </si>
  <si>
    <t>Прайс-лист Тексотерм</t>
  </si>
  <si>
    <r>
      <rPr>
        <b/>
        <sz val="14"/>
        <rFont val="Verdana"/>
        <family val="2"/>
      </rPr>
      <t>Тексотерм</t>
    </r>
    <r>
      <rPr>
        <b/>
        <sz val="12"/>
        <rFont val="Verdana"/>
        <family val="2"/>
      </rPr>
      <t xml:space="preserve">                                                     </t>
    </r>
  </si>
  <si>
    <t>30</t>
  </si>
  <si>
    <t>32</t>
  </si>
  <si>
    <t xml:space="preserve">Официальный представитель проукции "Тексотерм"          ***       Официальный представитель проукции "Тексотерм"          ***       </t>
  </si>
  <si>
    <t>Огнезащитная эмаль для воздуховодов, на водной основе.</t>
  </si>
  <si>
    <t>Огнезащитная эмаль для воздуховодов, на органической основе.</t>
  </si>
  <si>
    <t>Огнезащитная эмаль для металлоконструкций, на водной основе.</t>
  </si>
  <si>
    <t>Огнезащитная эмаль для металлоконструкций, на органической основе.</t>
  </si>
  <si>
    <t>Цена руб.</t>
  </si>
  <si>
    <t>Belinka - является ведущим словенским производителем покрытий для защиты и декоративной окраски древесин</t>
  </si>
  <si>
    <t>Огнезащитные составы ПТК «А+В» насчитывает до 20 различных наименований. Материалы позволяют обеспечивать противопожарную защиту различных строительных конструкций (металлоконструкций, железобетона, деревянных конструкций из цельной и клееной древесины) и инженерных систем воздуховодов, кабельных линии.</t>
  </si>
  <si>
    <t>Производственно-технологическая компания «Юг-Технология» специализируется на разработке и производстве огнезащитных систем «ТЕКСОТЕРМ» с 2007 года.</t>
  </si>
  <si>
    <t>Защита от насекомых-древоточцев при бытовом и промышленном применении</t>
  </si>
  <si>
    <t>Средство для глубокого и быстрого отбеливания деревянных поверхностей, потемневших в результате биопоражения и естественного старения. Улучшенная осветляющая способность. Увеличенный срок хранения без потери свойств. Самостоятельно нейтрализуется без образования высолов. Обладает приятным лимонным запахом</t>
  </si>
  <si>
    <r>
      <t xml:space="preserve">СЕНЕЖ ИНСА                                        </t>
    </r>
    <r>
      <rPr>
        <sz val="10"/>
        <rFont val="Verdana"/>
        <family val="2"/>
      </rPr>
      <t>Cпециальный антисептик с усиленной защитой от насекомых-древоточцев.</t>
    </r>
  </si>
  <si>
    <t>BELINKA TOPLASUR UV PLUS ЛАЗУРЬ ДЛЯ ЗАЩИТЫ ДРЕВЕСИНЫ</t>
  </si>
  <si>
    <t>Бесцветная краска-лазурь для защиты древесины, подверженной неблагоприятным атмосферным воздействиям. Лазурь Belinka Toplasur UV Plus придаёт древесине стабильность, поэтому рекомендуется для окраски и защиты древесины, применяющейся в строительстве, и в особенности для окраски окон и дверей. Краска не содержит биоцидов и не вредна для здоровья.</t>
  </si>
  <si>
    <t>BELINKA ILLUMINA ЛАЗУРЬ ДЛЯ ОСВЕТЛЕНИЯ ДРЕВЕСИНЫ</t>
  </si>
  <si>
    <t>Лазурное покрытие, предназначенное в первую очередь, для осветления дерева, которое ранее было покрыто темным лазурным покрытием</t>
  </si>
  <si>
    <t>BELINKA IMPREGNANT ЗАЩИТА ДРЕВЕСИНЫ</t>
  </si>
  <si>
    <t>Бесцветное основное покрытие, предназначенное для профилактической защищиты древесины от синевы и древесных вредителей, а также защиты от грибков гниения.</t>
  </si>
  <si>
    <t>BELINKA INTERIER SAUNA ЛАЗУРЬ ДЛЯ ЗАЩИТЫ ДРЕВЕСИНЫ ВО ВЛАЖНЫХ ПОМЕЩЕНИЯХ</t>
  </si>
  <si>
    <t>Бесцветная водная лазурь для защиты древесины. Хорошо подходит для защиты всех деревянных элементов в саунах, русских банях.</t>
  </si>
  <si>
    <t>0,35 кг</t>
  </si>
  <si>
    <t>глянец</t>
  </si>
  <si>
    <t>полуматовый</t>
  </si>
  <si>
    <t>матовый</t>
  </si>
  <si>
    <t xml:space="preserve">
BELINKA YACHT ЛАК ЯХТНЫЙ</t>
  </si>
  <si>
    <t>Бесцветный aлкидный лак яхтный, применяется для защиты деревянных элементов внутри и снаружи объектов.</t>
  </si>
  <si>
    <t xml:space="preserve">                 ***             Официальный диллер "Belinka"         ***                   Официальный диллер "Belinka"        ***           Официальный диллер "Belinka"              ***                        Официальный диллер "Belinka"               ***                    Официальный диллер "Belinka"        ***                     Официальный диллер "Belinka"        ***                     Официальный диллер "Belinka"        ***        </t>
  </si>
  <si>
    <r>
      <rPr>
        <sz val="28"/>
        <color indexed="56"/>
        <rFont val="Arial Cyr"/>
      </rPr>
      <t xml:space="preserve">Мы представляем продукцию лучших производителей </t>
    </r>
    <r>
      <rPr>
        <sz val="18"/>
        <color indexed="56"/>
        <rFont val="Arial Cyr"/>
      </rPr>
      <t xml:space="preserve">     </t>
    </r>
  </si>
  <si>
    <t>бочка                        22кг</t>
  </si>
  <si>
    <t>Масла</t>
  </si>
  <si>
    <t>BELINKA МАСЛО ДЛЯ ДРЕВЕСИНЫ, СОПРИКОСАЮЩЕЙСЯ С ПРОДУКТАМИ ПИТАНИЯ</t>
  </si>
  <si>
    <t>Высококачественная белая покровная эмаль дляБесцветное пропитывающее средство на основе очищенного растительного и минерального масла с добавками ароматических масел для защиты и ухода массивных и фанерных деревянных поверхностей. отопительных батарей и труб отопления внутри помещения.</t>
  </si>
  <si>
    <t>BELINKA МАСЛО ДЛЯ ДРЕВЕСИНЫ, ИСПОЛЬЗУЮЩЕЙСЯ ВНЕ ПОМЕЩЕНИЯ</t>
  </si>
  <si>
    <t>BELINKA МАСЛО ДЛЯ ДРЕВЕСИНЫ С ДОБАВЛЕНИЕМ ВОСКА</t>
  </si>
  <si>
    <t>Бесцветное пропитывающее средство на основе естественных растительных масел для защиты и ухода деревянных поверхностей, находящихся вне помещения (садовая мебель, тротуары, облицовки).</t>
  </si>
  <si>
    <t>Belinka масло для древесины с добавлением воска - бесцветное био- покрытие на основе естественных растительных масел и воска для заключительной поверхностной обработки и ухода за древесиной, находящейся в помещении.</t>
  </si>
  <si>
    <t>Бытовая тара</t>
  </si>
  <si>
    <t>Промышленная тара</t>
  </si>
  <si>
    <t>Цена руб/банка</t>
  </si>
  <si>
    <r>
      <t xml:space="preserve">Высокоэффективное средство для комплексной защиты от огня и биопоражений, гниения, возникновения плесени, поражения насекомыми-древоточцами деревянных конструкций и изделий. Переводит древесину в трудновоспламеняемый и трудногорючий материал, обеспечивая I (первую) группу огнезащитной эффективности + </t>
    </r>
    <r>
      <rPr>
        <b/>
        <sz val="12"/>
        <color indexed="10"/>
        <rFont val="Verdana"/>
        <family val="2"/>
      </rPr>
      <t>КМ1</t>
    </r>
    <r>
      <rPr>
        <sz val="12"/>
        <rFont val="Verdana"/>
        <family val="2"/>
      </rPr>
      <t>. Применятся для наружных и внутренних работ. Применяется для обработки деревянных конструкций и изделий.</t>
    </r>
  </si>
  <si>
    <r>
      <t xml:space="preserve">Огнезащитная краска предназначена для обработки деревянных, бетонных, фанерный, ДСП, ДВП, каменных, кирпичных поверхностей эксплуатируемых внутри и снаружи (под навесом) помещений, исключая прямой контакт с водой. Предотвращает распространение пламени при развитии пожара, обеспечивает надежную защиту от огня и биопораженияПрименятся для наружных и внутренних работ. Применяется для обработки деревянных конструкций и изделий. </t>
    </r>
    <r>
      <rPr>
        <b/>
        <sz val="12"/>
        <rFont val="Verdana"/>
        <family val="2"/>
      </rPr>
      <t>Обеспечивает I группу огнезащитной эффективности</t>
    </r>
    <r>
      <rPr>
        <sz val="12"/>
        <rFont val="Verdana"/>
        <family val="2"/>
      </rPr>
      <t xml:space="preserve">. </t>
    </r>
  </si>
  <si>
    <r>
      <t xml:space="preserve">NEOMID 450-1                        </t>
    </r>
    <r>
      <rPr>
        <sz val="12"/>
        <rFont val="Verdana"/>
        <family val="2"/>
      </rPr>
      <t>I группа огнезащитной эффективности</t>
    </r>
  </si>
  <si>
    <r>
      <t xml:space="preserve">NEOMID 001 SuperProff - ОГНЕБИОЗАЩИТА                                                </t>
    </r>
    <r>
      <rPr>
        <sz val="12"/>
        <rFont val="Verdana"/>
        <family val="2"/>
      </rPr>
      <t>I группа огнезащитной эффективности.</t>
    </r>
    <r>
      <rPr>
        <b/>
        <sz val="12"/>
        <rFont val="Verdana"/>
        <family val="2"/>
      </rPr>
      <t xml:space="preserve">                                          </t>
    </r>
    <r>
      <rPr>
        <b/>
        <sz val="14"/>
        <color indexed="10"/>
        <rFont val="Verdana"/>
        <family val="2"/>
      </rPr>
      <t>КМ1</t>
    </r>
  </si>
  <si>
    <t>Расход, г/м2</t>
  </si>
  <si>
    <t>Огнезащита</t>
  </si>
  <si>
    <t>Биозащита</t>
  </si>
  <si>
    <t>Цена с НДС, руб./кг</t>
  </si>
  <si>
    <t>25/-</t>
  </si>
  <si>
    <t>-</t>
  </si>
  <si>
    <t>20/-</t>
  </si>
  <si>
    <t>Для электрических кабелей</t>
  </si>
  <si>
    <t>Для воздуховодов</t>
  </si>
  <si>
    <t>15/-</t>
  </si>
  <si>
    <t>Составы для древесины: эконом - класса</t>
  </si>
  <si>
    <t>II</t>
  </si>
  <si>
    <t>6/-</t>
  </si>
  <si>
    <t>12/-</t>
  </si>
  <si>
    <t>I , II</t>
  </si>
  <si>
    <t>I</t>
  </si>
  <si>
    <t>Краски, биоантипирены для древесины</t>
  </si>
  <si>
    <t>Водно-дисперсионная  термо-вспучивающаяся краска для огнезащиты конструкций из древесины и древесных материалов (ДСП, ДВП, фанеры и др.) внутри зданий. Возможно нанесение на ранее окрашенные поверхности.</t>
  </si>
  <si>
    <t>Прайс-лист Кедр</t>
  </si>
  <si>
    <t>ООО "Рубеж" официальный диллер продукции «НПО  ХИМЦЕНТР» под торговой маркой "КЕДР"</t>
  </si>
  <si>
    <t>Срок службы, лет
Внутри/ снаружи</t>
  </si>
  <si>
    <t>Для металлических конструкций</t>
  </si>
  <si>
    <t>Тара</t>
  </si>
  <si>
    <t xml:space="preserve">Ведро
мет.
20л
(25кг)
</t>
  </si>
  <si>
    <t xml:space="preserve">ПРГП
≤ 1,5м
при
d=0.7мм
</t>
  </si>
  <si>
    <t xml:space="preserve">Огнезащитная краска «КЕДР-КБ» предназначена для огнезащиты кабельных линий, выполненных из кабелей с поливинилхлоридной, полиэтиленовой и резиновой оболочками, от воздействия огня и предотвращения распространения горения по ним.
</t>
  </si>
  <si>
    <t xml:space="preserve">1,2
кг/м2
</t>
  </si>
  <si>
    <t xml:space="preserve">Канистра
20л
(20кг)
</t>
  </si>
  <si>
    <t xml:space="preserve">Зимняя пропитка со щелочной реакцией.
Огнезащита  и антисептирование 
деревянных конструкций. Для внутренних
и наружных работ.
Надежно пропитывает мороженную и обледеневшую древесину.
</t>
  </si>
  <si>
    <t>Огнезащита  и антисептирование деревянных конструкций. Совмещает свойства пропитки и покрытия со слабо-кислотной реакцией. Для внутренних работ. Не взаимодействует с оцинкованными и алюминиевыми поверхностями. Максимальная огнезащита 220 г/м2 за 1 проход!</t>
  </si>
  <si>
    <t xml:space="preserve">Канистра
20л
(25кг)
</t>
  </si>
  <si>
    <t xml:space="preserve">Пропитка с кислотной реакцией.
Огнезащита деревянных конструкций для наружных работ и помещений  повышенной влажности
(многократно усилены  биоцидные 
свойства и срок службы.) 
Особо популярен у владельцев загородных домов. Выдерживает прямой поджог!
</t>
  </si>
  <si>
    <t xml:space="preserve">Классическая пропитка реагентного типа с кислотной реакцией.
Огнезащита и антисептирование 
деревянных конструкций.
Для внутренних и наружных работ.
Надолго обеспечивает комплексную защиту древесины.
</t>
  </si>
  <si>
    <t>16/9</t>
  </si>
  <si>
    <t>15/6</t>
  </si>
  <si>
    <t xml:space="preserve">Антисептики </t>
  </si>
  <si>
    <t xml:space="preserve">Составы для летнего и зимнего антисептирования по дереву, камню, бетону, кирпичу с защитой от гниения, древесных грибов, насекомых.
Для внутренних и наружных работ.
Высокоэффективный фунгицид.
</t>
  </si>
  <si>
    <t>Отбеливатель</t>
  </si>
  <si>
    <t xml:space="preserve">Канистра
20л
(16кг)
</t>
  </si>
  <si>
    <t>Мешок
12кг</t>
  </si>
  <si>
    <t xml:space="preserve">Ведро мет.
20л
(25кг)
</t>
  </si>
  <si>
    <t xml:space="preserve">Ведро мет.
20л
(23кг)
</t>
  </si>
  <si>
    <t>Классическая солевая пропитка с нейтральной реакцией.
Огнезащита  и антисептирование деревянных конструкций. Для внутренних работ.  Аналог состава МС.</t>
  </si>
  <si>
    <t>Мешок
30кг</t>
  </si>
  <si>
    <t>Мешок
26кг</t>
  </si>
  <si>
    <t>Пропитка со щелочной реакцией.
Огнезащита  и антисептирование деревянных конструкций.
Для внутренних работ.
II гр огн. эффективности-117г/м2 
за 1 проход !!!</t>
  </si>
  <si>
    <t>Канистра                                 20л
(28кг)</t>
  </si>
  <si>
    <t xml:space="preserve">I
КМ 1
</t>
  </si>
  <si>
    <r>
      <rPr>
        <b/>
        <sz val="11"/>
        <color indexed="8"/>
        <rFont val="Verdana"/>
        <family val="2"/>
      </rPr>
      <t xml:space="preserve">«КЕДР-КД» </t>
    </r>
    <r>
      <rPr>
        <sz val="10"/>
        <color indexed="8"/>
        <rFont val="Verdana"/>
        <family val="2"/>
      </rPr>
      <t xml:space="preserve">                             Краска огнезащитная для древесины цвет белый с бежевым оттенком, водорастворимая, колеруется</t>
    </r>
  </si>
  <si>
    <t>-/10*                                                              -/35*</t>
  </si>
  <si>
    <t>Защита деревянных конструкций,
 «работающих» в жестких атмосферных условиях, при контакте с грунтом и водой
*10 лет при поверхностной пропитке,
35 лет при объемной пропитке
**расход на 1 проход, г/м2</t>
  </si>
  <si>
    <t xml:space="preserve">Канистра
2х20 кг
</t>
  </si>
  <si>
    <t>Предназначен для осветления потемневшей древесины, восстановления ее естественного цвета. Повышает сортность древ. 
Многократно эффективнее однокомпонентных  составов !!!</t>
  </si>
  <si>
    <t>Группа Огнезащитной эффективности</t>
  </si>
  <si>
    <r>
      <rPr>
        <b/>
        <sz val="11"/>
        <color indexed="8"/>
        <rFont val="Verdana"/>
        <family val="2"/>
      </rPr>
      <t xml:space="preserve">«КЕДР-МЕТ-КО» </t>
    </r>
    <r>
      <rPr>
        <sz val="10"/>
        <color indexed="8"/>
        <rFont val="Verdana"/>
        <family val="2"/>
      </rPr>
      <t xml:space="preserve">                                     Краска 
огнезащитная для металлоконструкций 
(-15ºС, +40ºС) цвет
 белый с бежевым оттенком , органо-разбавляемая</t>
    </r>
  </si>
  <si>
    <r>
      <rPr>
        <b/>
        <sz val="11"/>
        <color indexed="8"/>
        <rFont val="Verdana"/>
        <family val="2"/>
      </rPr>
      <t>«КЕДР-КБ»</t>
    </r>
    <r>
      <rPr>
        <sz val="10"/>
        <color indexed="8"/>
        <rFont val="Verdana"/>
        <family val="2"/>
      </rPr>
      <t xml:space="preserve">                                      Огнезащитная краска для электрических кабелей
(+5ºС, +40ºС) цвет
белый с бежевым оттенком, водорас-творимая, колеруется
</t>
    </r>
  </si>
  <si>
    <r>
      <rPr>
        <b/>
        <sz val="11"/>
        <color indexed="8"/>
        <rFont val="Verdana"/>
        <family val="2"/>
      </rPr>
      <t xml:space="preserve">«КЕДР-МЕТ-В»   </t>
    </r>
    <r>
      <rPr>
        <sz val="10"/>
        <color indexed="8"/>
        <rFont val="Verdana"/>
        <family val="2"/>
      </rPr>
      <t xml:space="preserve">                                       Огнезащитное
покрытие для воздуховодов 
(+5ºС, +40ºС) цвет
белый с бежевым оттенком, водораст-воримая, колеруется</t>
    </r>
  </si>
  <si>
    <r>
      <rPr>
        <b/>
        <sz val="11"/>
        <color indexed="8"/>
        <rFont val="Verdana"/>
        <family val="2"/>
      </rPr>
      <t>«Защита-ППП»</t>
    </r>
    <r>
      <rPr>
        <sz val="10"/>
        <color indexed="8"/>
        <rFont val="Verdana"/>
        <family val="2"/>
      </rPr>
      <t xml:space="preserve">                                   Антипирен-антисептик
(-7ºС, +40ºС)
Сухой  концентрат, колеруется, растворять в воде 1:2,5</t>
    </r>
  </si>
  <si>
    <r>
      <rPr>
        <b/>
        <sz val="11"/>
        <color indexed="8"/>
        <rFont val="Verdana"/>
        <family val="2"/>
      </rPr>
      <t>«Защита-ППП-2»</t>
    </r>
    <r>
      <rPr>
        <sz val="10"/>
        <color indexed="8"/>
        <rFont val="Verdana"/>
        <family val="2"/>
      </rPr>
      <t xml:space="preserve">                                  Антипирен-антисептик
(СК  усиленный)
(-7ºС, +40ºС)  
Сухой  концентрат, колеруется, раст-        ворять в воде 1:2,5</t>
    </r>
  </si>
  <si>
    <r>
      <rPr>
        <b/>
        <sz val="11"/>
        <color indexed="8"/>
        <rFont val="Verdana"/>
        <family val="2"/>
      </rPr>
      <t>«КЕДР-АН6(Щ)»</t>
    </r>
    <r>
      <rPr>
        <sz val="10"/>
        <color indexed="8"/>
        <rFont val="Verdana"/>
        <family val="2"/>
      </rPr>
      <t xml:space="preserve">                                     Состав огнезащитный
(-35ºС, +40ºС)
Концентрат всесезонный,
разбавлять водой
1:1 (-35С)
1:2 (-15С)
1:3 (-10С)</t>
    </r>
  </si>
  <si>
    <r>
      <rPr>
        <b/>
        <sz val="11"/>
        <color indexed="8"/>
        <rFont val="Verdana"/>
        <family val="2"/>
      </rPr>
      <t xml:space="preserve">«КЕДР-АН6(Щ)»(ГР)  </t>
    </r>
    <r>
      <rPr>
        <sz val="10"/>
        <color indexed="8"/>
        <rFont val="Verdana"/>
        <family val="2"/>
      </rPr>
      <t xml:space="preserve">                                           Состав огнезащитный                                             (-10ºС, +40ºС)
готовый раствор</t>
    </r>
  </si>
  <si>
    <r>
      <rPr>
        <b/>
        <sz val="11"/>
        <color indexed="8"/>
        <rFont val="Verdana"/>
        <family val="2"/>
      </rPr>
      <t>«КЕДР-АН6»</t>
    </r>
    <r>
      <rPr>
        <sz val="10"/>
        <color indexed="8"/>
        <rFont val="Verdana"/>
        <family val="2"/>
      </rPr>
      <t xml:space="preserve">                               Состав огнезащитный
(-10ºС, +40ºС)</t>
    </r>
  </si>
  <si>
    <r>
      <rPr>
        <b/>
        <sz val="11"/>
        <color indexed="8"/>
        <rFont val="Verdana"/>
        <family val="2"/>
      </rPr>
      <t xml:space="preserve">«КЕДР-МА»
(Летний)                               УСИЛЕННЫЙ,   </t>
    </r>
    <r>
      <rPr>
        <sz val="10"/>
        <color indexed="8"/>
        <rFont val="Verdana"/>
        <family val="2"/>
      </rPr>
      <t xml:space="preserve">                    Биоантипирен 
атмосферостойкий,
(-3ºС, +40ºС)</t>
    </r>
  </si>
  <si>
    <r>
      <rPr>
        <b/>
        <sz val="11"/>
        <color indexed="8"/>
        <rFont val="Verdana"/>
        <family val="2"/>
      </rPr>
      <t>«КЕДР-МА» (Зимний)
УСИЛЕННЫЙ</t>
    </r>
    <r>
      <rPr>
        <sz val="10"/>
        <color indexed="8"/>
        <rFont val="Verdana"/>
        <family val="2"/>
      </rPr>
      <t>,                            Биоантипирен 
атмосферостойкий,
(-20ºС, +40ºС)</t>
    </r>
  </si>
  <si>
    <r>
      <rPr>
        <b/>
        <sz val="11"/>
        <color indexed="8"/>
        <rFont val="Verdana"/>
        <family val="2"/>
      </rPr>
      <t>«КЕДР»                                                                      (Летний)</t>
    </r>
    <r>
      <rPr>
        <sz val="10"/>
        <color indexed="8"/>
        <rFont val="Verdana"/>
        <family val="2"/>
      </rPr>
      <t xml:space="preserve">                                           Биоантипирен                                     (-3ºС, +40ºС)
атмосферостойкий,  готовый к применению</t>
    </r>
  </si>
  <si>
    <r>
      <rPr>
        <b/>
        <sz val="11"/>
        <color indexed="8"/>
        <rFont val="Verdana"/>
        <family val="2"/>
      </rPr>
      <t>Биоантипирен «КЕДР»                                                    (Зимний)</t>
    </r>
    <r>
      <rPr>
        <sz val="10"/>
        <color indexed="8"/>
        <rFont val="Verdana"/>
        <family val="2"/>
      </rPr>
      <t xml:space="preserve">
(-20ºС,+40ºС)
атмосферостойкий,  готовый к применению</t>
    </r>
  </si>
  <si>
    <r>
      <rPr>
        <b/>
        <sz val="11"/>
        <color indexed="8"/>
        <rFont val="Verdana"/>
        <family val="2"/>
      </rPr>
      <t>«КЕДР-МВ»</t>
    </r>
    <r>
      <rPr>
        <sz val="10"/>
        <color indexed="8"/>
        <rFont val="Verdana"/>
        <family val="2"/>
      </rPr>
      <t xml:space="preserve">                                                         Антисептик атмосферо-водостойкий для наружных работ
(-10ºС, +40ºС)</t>
    </r>
  </si>
  <si>
    <t xml:space="preserve">Разработчик и производитель высокоэффективных огнезащитных составов, красок и антисептиков, продуктов промышленной и строительной химии. </t>
  </si>
  <si>
    <t>ООО "Рубеж" официальный диллер продукции «НПО  ХИМЦЕНТР» под торговой маркой "КЕДР"                                           ***                                                ООО "Рубеж" официальный диллер продукции «НПО  ХИМЦЕНТР» под торговой маркой "КЕДР"                                           ***                                                ООО "Рубеж" официальный диллер продукции «НПО  ХИМЦЕНТР» под торговой маркой "КЕДР"</t>
  </si>
  <si>
    <t>0,25 л</t>
  </si>
  <si>
    <t>Конструктивная огнезащита</t>
  </si>
  <si>
    <t>R 150</t>
  </si>
  <si>
    <t>R 15</t>
  </si>
  <si>
    <t>0,75</t>
  </si>
  <si>
    <t>0,16</t>
  </si>
  <si>
    <t>0,6</t>
  </si>
  <si>
    <t>1,32</t>
  </si>
  <si>
    <t>1,5</t>
  </si>
  <si>
    <t>2,2</t>
  </si>
  <si>
    <t>1,3</t>
  </si>
  <si>
    <t>70-90 г/м2</t>
  </si>
  <si>
    <t>Огнезащитная водоразбавляемая краска для металлических конструкций в виде СУХОЙ смеси. Для приготовления рабочего состава, порошок необходимо развести в воде в пропорции 2:1. Допускается транспортировка и хранение при отрицательных температурах.</t>
  </si>
  <si>
    <r>
      <t xml:space="preserve">Огнезащитный </t>
    </r>
    <r>
      <rPr>
        <b/>
        <u/>
        <sz val="12"/>
        <rFont val="Verdana"/>
        <family val="2"/>
      </rPr>
      <t>износостойкий</t>
    </r>
    <r>
      <rPr>
        <sz val="12"/>
        <rFont val="Verdana"/>
        <family val="2"/>
      </rPr>
      <t xml:space="preserve"> лак. Предназначен для обработки древесины, а так же ЛДСП, ЛДВМ, ЛМДФ. Обеспечивает I группу огнезащитной эффективности, а также класс пожарной опасности материалов КМ-2.</t>
    </r>
  </si>
  <si>
    <t>Эмаль защитная финишная атмосферостойкая. Предназначена для нанесения на огнезащитное покрытие и придания атмосфероустойчивых свойств.</t>
  </si>
  <si>
    <t>60-80 г/м2</t>
  </si>
  <si>
    <t>Предназначена для повышения предела огнестойкости стальных конструкций, сооружений промышленного и гражданского строительства, эксплуатируемых внутри  помещений  с неагрессивной средой, на открытом воздухе, не подвергающихся прямому воздействию воды. 
При защите металлических конструкций «Огнезащитная краска для металла», обеспечивает пределы огнестойкости 45,60,90 мин.</t>
  </si>
  <si>
    <t xml:space="preserve"> Официальный представитель ООО "СПЕКТР"                             ***                                  Официальный представитель ООО "СПЕКТР"                                       ***                          Официальный представитель ООО "СПЕКТР"      ***        </t>
  </si>
  <si>
    <t>Краски для пола пожаробезопасная</t>
  </si>
  <si>
    <t>Органоразбавляемая акриловая огнезащитная краска, армированная базальтовым волокном. Образует покрытие, вспучивающееся при воздействии высоких температур  с формированием пористого теплоизолирующего слоя. Доводит предел огнестойкости металлических конструкций до 120 мин., железо-бетонных конструкций и вентиляционных шахт до 150 мин.</t>
  </si>
  <si>
    <r>
      <rPr>
        <b/>
        <sz val="14"/>
        <rFont val="Verdana"/>
        <family val="2"/>
      </rPr>
      <t>NFP-S</t>
    </r>
    <r>
      <rPr>
        <b/>
        <sz val="16"/>
        <rFont val="Verdana"/>
        <family val="2"/>
      </rPr>
      <t xml:space="preserve">                                                </t>
    </r>
    <r>
      <rPr>
        <b/>
        <sz val="12"/>
        <rFont val="Verdana"/>
        <family val="2"/>
      </rPr>
      <t>Эмаль огнезащитная</t>
    </r>
  </si>
  <si>
    <t>Применима для условий крайнего
севера и сейсмически активных
районов. Предназначена для
сырых, не отапливаемых
помещений с относительной
влажностью до 85 % и
атмосферных условий (под
навесом) в диапазоне температур
от минус 60С до плюс 60С.</t>
  </si>
  <si>
    <t>Тонкослойное термовспучивающееся покрытие предназначено для огнезащиты металлических и железобетонных конструкций внутри помещений при температурах эксплуатации от минус 60ºС до плюс 60ºС и влажности до 85% отн.</t>
  </si>
  <si>
    <r>
      <rPr>
        <b/>
        <sz val="11"/>
        <color indexed="8"/>
        <rFont val="Verdana"/>
        <family val="2"/>
      </rPr>
      <t>«КЕДР-S ВМ»</t>
    </r>
    <r>
      <rPr>
        <sz val="10"/>
        <color indexed="8"/>
        <rFont val="Verdana"/>
        <family val="2"/>
      </rPr>
      <t xml:space="preserve">                               Покрытие огнезащитное для металлоконструкций и железобетонных плит (на водной основе)</t>
    </r>
  </si>
  <si>
    <t>Металл от 45 до 120 мин.                                               Ж/Б плиты до 150 мин.</t>
  </si>
  <si>
    <t xml:space="preserve">Ведро мет.
20л (25кг)
</t>
  </si>
  <si>
    <t xml:space="preserve">120 мин
3,2 кг/м2                                                          ---------------- 
60 мин
2,1 кг/м2
</t>
  </si>
  <si>
    <t xml:space="preserve">90 мин
3,0 кг/м2                                                                   ---------------- 
60 мин
1,9 кг/м2
</t>
  </si>
  <si>
    <t xml:space="preserve">от                                 45 мин
до
120 мин
</t>
  </si>
  <si>
    <r>
      <rPr>
        <b/>
        <sz val="11"/>
        <color indexed="8"/>
        <rFont val="Verdana"/>
        <family val="2"/>
      </rPr>
      <t>«КЕДР-МЕТ-С01»</t>
    </r>
    <r>
      <rPr>
        <sz val="10"/>
        <color indexed="8"/>
        <rFont val="Verdana"/>
        <family val="2"/>
      </rPr>
      <t xml:space="preserve"> Покрытие огнезащитное 
(+5ºС, +40ºС)
легкая сухая штукатурка для металлоконструкций и  железобетона</t>
    </r>
  </si>
  <si>
    <t>Металл от 45 до 240 мин.                                               Ж/Б до 180 мин.</t>
  </si>
  <si>
    <t>Виброустойчивое огнезащитное
покрытие «КЕДР-МЕТ-В» для
воздуховодов приточно-
вытяжных систем общеобменной,
аварийной, противодымной
вентиляции.</t>
  </si>
  <si>
    <t>0,1 сухой</t>
  </si>
  <si>
    <t xml:space="preserve">0,03 сухой
</t>
  </si>
  <si>
    <t xml:space="preserve">0,06/0,04
Концентрат
</t>
  </si>
  <si>
    <t>12/5</t>
  </si>
  <si>
    <t>0,24/0,15</t>
  </si>
  <si>
    <t>10/-</t>
  </si>
  <si>
    <t>0,22/0,32</t>
  </si>
  <si>
    <t>0,28/0,18</t>
  </si>
  <si>
    <t xml:space="preserve">0,15А/
0,15В
</t>
  </si>
  <si>
    <t>Б/цв,                                       коричневый</t>
  </si>
  <si>
    <t>Огнезащитная водоразбавляемая краска для металлических конструкций, эксплуатируемых внутри помещений, а так же в атмосферных условиях. Поставляется готовой к применению. Наносится на грунтованные поверхности с применением технологии безвоздушного нанесения. Возможно нанесение слоя толщиной до 1,4 мм за один проход. Также возможно нанесение кистью или валиком.</t>
  </si>
  <si>
    <t>Огнезащитная органорастворимая краска для металлических конструкций, эксплуатируемых внутри помещений, а так же в атмосферных условиях. Поставляется готовой к применению. Наносится на грунтованные поверхности с применением технологии безвоздушного нанесения. Возможно нанесение слоя толщиной до 1,4 мм за один проход. Также возможно нанесение кистью или валиком. Возможно нанесение при температуре до -15оС.</t>
  </si>
  <si>
    <t>бочка                           26 кг</t>
  </si>
  <si>
    <t>бочка                               50 кг</t>
  </si>
  <si>
    <t>бочка                           24 кг</t>
  </si>
  <si>
    <t>ПЭТ ведро                     3,3 кг</t>
  </si>
  <si>
    <t>3-4 месяца
 1 кг. конц./20 кг. воды</t>
  </si>
  <si>
    <t xml:space="preserve">3,8 г. конц./80 г. гот. р-ра </t>
  </si>
  <si>
    <t>6 месяцев
 1 кг.конц./15 кг. воды</t>
  </si>
  <si>
    <t xml:space="preserve">5 г. конц./80 г. гот. р-ра </t>
  </si>
  <si>
    <t>1-1,5 года
 1 кг. конц./10 кг. воды</t>
  </si>
  <si>
    <t xml:space="preserve">7,3 г. конц./80 г. гот. р-ра </t>
  </si>
  <si>
    <t>3-4 месяца
  1 кг. конц./20 кг. воды</t>
  </si>
  <si>
    <r>
      <t xml:space="preserve">СЕНЕЖ АКВАДЕКОР х2 </t>
    </r>
    <r>
      <rPr>
        <sz val="10"/>
        <rFont val="Verdana"/>
        <family val="2"/>
      </rPr>
      <t>Тонирующий антисептик
с УФ фильтром. Новая формула. Акрил-алкидная основа</t>
    </r>
  </si>
  <si>
    <t>коричневый</t>
  </si>
  <si>
    <t>красный</t>
  </si>
  <si>
    <t>желтый</t>
  </si>
  <si>
    <t>синий</t>
  </si>
  <si>
    <t>серебристо-серый</t>
  </si>
  <si>
    <t>черный</t>
  </si>
  <si>
    <t>белый</t>
  </si>
  <si>
    <t>зеленый</t>
  </si>
  <si>
    <t>красно-коричневый</t>
  </si>
  <si>
    <t>серый</t>
  </si>
  <si>
    <t>голубой</t>
  </si>
  <si>
    <t>бежевый</t>
  </si>
  <si>
    <t>оранжевый</t>
  </si>
  <si>
    <t>400</t>
  </si>
  <si>
    <t>Elcon Bio</t>
  </si>
  <si>
    <t>Срок службы</t>
  </si>
  <si>
    <t>Расход</t>
  </si>
  <si>
    <t>1 л/ 6-7 м2</t>
  </si>
  <si>
    <t>до 10 лет</t>
  </si>
  <si>
    <t>1 л (0,8 кг)</t>
  </si>
  <si>
    <t>Силиконовая пропитка Elcon Bio предназначена для обработки деревянных конструкций жилых и промышленных зданий как снаружи, так и внутри помещений с целью защиты от гниения, плесени, насекомых-древоточцев и атмосферного воздействия.</t>
  </si>
  <si>
    <t>бесцветный, сосна, осенний клен, орегон, каштан, дуб, орех, тик, махагон, палисандр, белый</t>
  </si>
  <si>
    <r>
      <t>1 л/ 6-7 м</t>
    </r>
    <r>
      <rPr>
        <vertAlign val="superscript"/>
        <sz val="9"/>
        <color indexed="8"/>
        <rFont val="Arial"/>
        <family val="2"/>
      </rPr>
      <t>2</t>
    </r>
  </si>
  <si>
    <r>
      <rPr>
        <sz val="10"/>
        <rFont val="Verdana"/>
        <family val="2"/>
      </rPr>
      <t>Внутри помещений – не менее 15 лет                                                                                
Снаружи помещений – до 10 лет</t>
    </r>
    <r>
      <rPr>
        <sz val="12"/>
        <rFont val="Verdana"/>
        <family val="2"/>
      </rPr>
      <t xml:space="preserve">
</t>
    </r>
  </si>
  <si>
    <t>Elcon SealTech</t>
  </si>
  <si>
    <t>Силиконовая пропитка Elcon предназначена для защиты торцов древесины от растрескивания, гниения, плесени, насекомых-древоточцев и атмосферного воздействия.</t>
  </si>
  <si>
    <r>
      <t>1 л/ 2-3 м</t>
    </r>
    <r>
      <rPr>
        <vertAlign val="superscript"/>
        <sz val="9"/>
        <color indexed="8"/>
        <rFont val="Arial"/>
        <family val="2"/>
      </rPr>
      <t>2</t>
    </r>
  </si>
  <si>
    <t>Фасовка л</t>
  </si>
  <si>
    <t>8-10 лет</t>
  </si>
  <si>
    <t>Elcon Aqwell</t>
  </si>
  <si>
    <t>Гидрофобизатор Elcon Aqwell предназначен для поверхностной защиты бетона, пенобетона, кирпича, камня, керамзитобетона, черепицы, шлакоблока, шифера от проникновения влаги. Пропитка препятствует образованию высолов, предотвращает развитие грибков, плесени, мха.</t>
  </si>
  <si>
    <r>
      <t>1 л/ 5-6 м</t>
    </r>
    <r>
      <rPr>
        <vertAlign val="superscript"/>
        <sz val="9"/>
        <color indexed="8"/>
        <rFont val="Arial"/>
        <family val="2"/>
      </rPr>
      <t>2</t>
    </r>
  </si>
  <si>
    <t>10 лет</t>
  </si>
  <si>
    <t xml:space="preserve"> ***     Официальный представитель ООО "ЭЛКОН"      ***     Официальный представитель ООО "ЭЛКОН"      ***     Официальный представитель ООО "ЭЛКОН"      ***     Официальный представитель ООО "ЭЛКОН"      ***</t>
  </si>
  <si>
    <t>Применяется  для снижения пожароопасности всех видов кабелей (силовых, контрольных, связи и др. независимо от величины напряжения и толщины оболочки) в туннелях, коллекторах, производственных помещениях, на эстакадах при наличии козырька, защищающего кабель от прямого воздействия дождя и снега.</t>
  </si>
  <si>
    <t>Предназначена для получения огнезащитного покрытия на поверхностях металлических и оцинкованных воздуховодов, эксплуатируемых внутри зданий и сооружений различного назначения, в т. ч. на объектах гражданского строительства.</t>
  </si>
  <si>
    <r>
      <rPr>
        <b/>
        <sz val="16"/>
        <rFont val="Verdana"/>
        <family val="2"/>
      </rPr>
      <t xml:space="preserve">Старый Вяз </t>
    </r>
    <r>
      <rPr>
        <b/>
        <sz val="12"/>
        <rFont val="Verdana"/>
        <family val="2"/>
      </rPr>
      <t xml:space="preserve">                                               Огнезащитный состав                                                                             (готовый раствор)</t>
    </r>
  </si>
  <si>
    <t>Огнезащита и Биозащита деревянных конструкций внутри помещений, в том числе чердачных. Относится к группе эффективных БИОзащитных средств.</t>
  </si>
  <si>
    <t>Канистра
12кг, 25кг</t>
  </si>
  <si>
    <t xml:space="preserve">Биозащита: 20/7,5 лет
Огнезащита: 16 /5 лет
Внутри парных:
Огнебиозащита 6 лет   </t>
  </si>
  <si>
    <t xml:space="preserve">Без ЛКМ
Биозащита:7 лет/2 года
Огнезащита: 5 лет /2 года 
При нанесении ЛКМ  повторная обработка не требуется     </t>
  </si>
  <si>
    <r>
      <rPr>
        <b/>
        <sz val="18"/>
        <rFont val="Arial"/>
        <family val="2"/>
      </rPr>
      <t>Pirilax-Classic (Пирилакс) для древесины</t>
    </r>
    <r>
      <rPr>
        <b/>
        <sz val="14"/>
        <rFont val="Verdana"/>
        <family val="2"/>
      </rPr>
      <t xml:space="preserve">        
</t>
    </r>
    <r>
      <rPr>
        <sz val="14"/>
        <rFont val="Verdana"/>
        <family val="2"/>
      </rPr>
      <t>Огнезащитная пропитка-антисептик (биопирен) для древесины.  Для наружных и внутренних работ, зон риска. Надежная защита от огня, плесени, жука-древоточца. Тонирует поверхность в янтарный цвет.</t>
    </r>
  </si>
  <si>
    <r>
      <rPr>
        <b/>
        <sz val="18"/>
        <rFont val="Arial"/>
        <family val="2"/>
      </rPr>
      <t>Pirilax-Terma (Пирилакс-Терма) для древесины</t>
    </r>
    <r>
      <rPr>
        <b/>
        <sz val="14"/>
        <rFont val="Verdana"/>
        <family val="2"/>
      </rPr>
      <t xml:space="preserve">             
</t>
    </r>
    <r>
      <rPr>
        <sz val="14"/>
        <rFont val="Verdana"/>
        <family val="2"/>
      </rPr>
      <t>Огнезащитная пропитка-антисептик (биопирен) для древесины. Для бань и саун внутри (из хвойных пород древесины) и снаружи (из любых пород древесины). Надежная защита от огня, плесени,  жука-древоточца. Тонирует поверхность в янтарный цвет. Рекомендуется применять внутри помещений с составом "Krasula для бань и саун", снаружи - с составом для защиты и тонирования древесины "Krasula".</t>
    </r>
  </si>
  <si>
    <r>
      <rPr>
        <b/>
        <sz val="18"/>
        <rFont val="Arial"/>
        <family val="2"/>
      </rPr>
      <t>Pirilax-Prime (Пирилакс-Prime) для древесины</t>
    </r>
    <r>
      <rPr>
        <b/>
        <sz val="14"/>
        <rFont val="Verdana"/>
        <family val="2"/>
      </rPr>
      <t xml:space="preserve"> 
</t>
    </r>
    <r>
      <rPr>
        <sz val="14"/>
        <rFont val="Verdana"/>
        <family val="2"/>
      </rPr>
      <t>Антисептик с огнезащитным эффектом (биопирен) для наружных и внутренних работ. Для предварительной обработки конструкций перед нанесением ЛКМ. Идеально совместим с составом для защиты и тонирования  древесины "Krasula". Не тонирует поверхность.</t>
    </r>
  </si>
  <si>
    <t>48 кг                                              гот.р-р</t>
  </si>
  <si>
    <t>65 кг                                      конц.</t>
  </si>
  <si>
    <t>16 кг                                                            конц.</t>
  </si>
  <si>
    <t>мешок              25кг</t>
  </si>
  <si>
    <r>
      <rPr>
        <b/>
        <sz val="18"/>
        <rFont val="Arial"/>
        <family val="2"/>
      </rPr>
      <t>Краситель для биопиренов МИГ-09 и ОЗОН-007</t>
    </r>
    <r>
      <rPr>
        <sz val="14"/>
        <rFont val="Verdana"/>
        <family val="2"/>
      </rPr>
      <t xml:space="preserve"> краситель ярко красного цвета, применяется при обработке биопиренами МИГ-09 и ОЗОН-007, для визуального контроля обрабатываемых поверхностей.</t>
    </r>
  </si>
  <si>
    <t>пакетик  200г</t>
  </si>
  <si>
    <t>7 лет                                          5 лет</t>
  </si>
  <si>
    <t>5 лет внутри парных и моечных
7 лет в комнатах отдыха</t>
  </si>
  <si>
    <t xml:space="preserve">60-90        </t>
  </si>
  <si>
    <t xml:space="preserve">90-120        </t>
  </si>
  <si>
    <r>
      <rPr>
        <b/>
        <sz val="18"/>
        <rFont val="Arial"/>
        <family val="2"/>
      </rPr>
      <t>KRASULA</t>
    </r>
    <r>
      <rPr>
        <b/>
        <sz val="14"/>
        <rFont val="Verdana"/>
        <family val="2"/>
      </rPr>
      <t xml:space="preserve">
</t>
    </r>
    <r>
      <rPr>
        <sz val="14"/>
        <rFont val="Verdana"/>
        <family val="2"/>
      </rPr>
      <t>Состав для защиты и тонирования древесины. 
Защищает от УФ-лучей, атмосферных осадков, плесени, старения, жуков-древоточцев. Возможно нанесение на свежеспиленную древесину с влажностью до 65%. 10 вариантов цветов. Для наружных и внутренних работ. Идеален для финишного покрытия после обработки Pirilax - Prime.</t>
    </r>
  </si>
  <si>
    <t>ведро                     2,7кг</t>
  </si>
  <si>
    <t>банка                            0,9кг</t>
  </si>
  <si>
    <r>
      <rPr>
        <b/>
        <sz val="18"/>
        <rFont val="Arial"/>
        <family val="2"/>
      </rPr>
      <t>KRASULA для бань и саун</t>
    </r>
    <r>
      <rPr>
        <b/>
        <sz val="14"/>
        <rFont val="Verdana"/>
        <family val="2"/>
      </rPr>
      <t xml:space="preserve">
</t>
    </r>
    <r>
      <rPr>
        <sz val="14"/>
        <rFont val="Verdana"/>
        <family val="2"/>
      </rPr>
      <t>Защитный состав для древесины внутри бань и саун.
 Водно-дисперсионный, с натуральным воском. Защищает от воды, грязи, плесени, жука-древоточца, препятствует потемнению древесины. Образует бесцветное дышащее водоотталкивающее покрытие. Рекомендуется использовать как финишное покрытие внутри бань и саун после обработки Pirilax® - Terma.</t>
    </r>
  </si>
  <si>
    <t>ведро                    10,5кг</t>
  </si>
  <si>
    <t xml:space="preserve">ведро                     15кг   </t>
  </si>
  <si>
    <r>
      <rPr>
        <b/>
        <sz val="18"/>
        <rFont val="Arial"/>
        <family val="2"/>
      </rPr>
      <t>НОРТОВСКАЯ ГРУНТОВКА-АНТИСЕПТИК</t>
    </r>
    <r>
      <rPr>
        <b/>
        <sz val="14"/>
        <rFont val="Verdana"/>
        <family val="2"/>
      </rPr>
      <t xml:space="preserve">
</t>
    </r>
    <r>
      <rPr>
        <sz val="14"/>
        <rFont val="Verdana"/>
        <family val="2"/>
      </rPr>
      <t>Универсальная акриловая грунтовка для деревянных, каменных, бетонных, кирпичных, оштукатуренных поверхностей, гипсокартона. Обладает антисептическими свойствами. Для наружных и внутренних работ.</t>
    </r>
  </si>
  <si>
    <t xml:space="preserve"> 5 лет</t>
  </si>
  <si>
    <t>2,5-4,5 кг/м2</t>
  </si>
  <si>
    <r>
      <rPr>
        <b/>
        <sz val="18"/>
        <rFont val="Arial"/>
        <family val="2"/>
      </rPr>
      <t>НОРТЕКС-Х</t>
    </r>
    <r>
      <rPr>
        <b/>
        <sz val="14"/>
        <rFont val="Verdana"/>
        <family val="2"/>
      </rPr>
      <t xml:space="preserve">
</t>
    </r>
    <r>
      <rPr>
        <sz val="14"/>
        <rFont val="Verdana"/>
        <family val="2"/>
      </rPr>
      <t xml:space="preserve">Огнезащитная пропитка-антисептик (биопирен) для хлопчатобумажных, льняных и шелковых тканей с содержанием синтетики до 10%, однотонных и с рисунком, для пропитки картона и бумаги. </t>
    </r>
  </si>
  <si>
    <r>
      <rPr>
        <b/>
        <sz val="18"/>
        <rFont val="Arial"/>
        <family val="2"/>
      </rPr>
      <t>НОРТЕКС-С</t>
    </r>
    <r>
      <rPr>
        <b/>
        <sz val="14"/>
        <rFont val="Verdana"/>
        <family val="2"/>
      </rPr>
      <t xml:space="preserve">
</t>
    </r>
    <r>
      <rPr>
        <sz val="14"/>
        <rFont val="Verdana"/>
        <family val="2"/>
      </rPr>
      <t>Огнезащитная пропитка-антисептик (биопирен) для смесовых тканей (хлопок, лен-до 30%, синтетика-до 70%). Возможна обработка 100% синтетических тканей (в зависимости от вида ситнтетического волокна).</t>
    </r>
  </si>
  <si>
    <r>
      <rPr>
        <b/>
        <sz val="18"/>
        <rFont val="Arial"/>
        <family val="2"/>
      </rPr>
      <t>НОРТЕКС-Ш</t>
    </r>
    <r>
      <rPr>
        <b/>
        <sz val="14"/>
        <rFont val="Verdana"/>
        <family val="2"/>
      </rPr>
      <t xml:space="preserve">
</t>
    </r>
    <r>
      <rPr>
        <sz val="14"/>
        <rFont val="Verdana"/>
        <family val="2"/>
      </rPr>
      <t>Огнезащитная пропитка-антисептик (биопирен)  для   шерстяных и полушерстяных тканей с содержанием синтетики до 60%, однотонных и с рисунком.</t>
    </r>
  </si>
  <si>
    <r>
      <rPr>
        <b/>
        <sz val="18"/>
        <rFont val="Arial"/>
        <family val="2"/>
      </rPr>
      <t>НОРТЕКС-КП</t>
    </r>
    <r>
      <rPr>
        <b/>
        <sz val="14"/>
        <rFont val="Verdana"/>
        <family val="2"/>
      </rPr>
      <t xml:space="preserve">
</t>
    </r>
    <r>
      <rPr>
        <sz val="14"/>
        <rFont val="Verdana"/>
        <family val="2"/>
      </rPr>
      <t>Огнезащитная пропитка-антисептик (биопирен) для синтетических (ПАН, ПА-100%) и полушерстяных (Шерсть-80%, ПА-20%) ковров и ковровых изделий.</t>
    </r>
  </si>
  <si>
    <t>10 / 5 лет</t>
  </si>
  <si>
    <t>ведро                   9,5кг</t>
  </si>
  <si>
    <t>ведро                       3,0кг</t>
  </si>
  <si>
    <t xml:space="preserve"> 18 / 8 лет </t>
  </si>
  <si>
    <t>ведро                       2,8кг</t>
  </si>
  <si>
    <t>бочка                         21кг</t>
  </si>
  <si>
    <t>бочка                      20кг</t>
  </si>
  <si>
    <r>
      <rPr>
        <b/>
        <sz val="18"/>
        <rFont val="Arial"/>
        <family val="2"/>
      </rPr>
      <t>НОРТЕКС-ТРАНЗИТ концентрат для древесины</t>
    </r>
    <r>
      <rPr>
        <sz val="14"/>
        <rFont val="Verdana"/>
        <family val="2"/>
      </rPr>
      <t xml:space="preserve">
Антисептическая пропитка  для кратковременной защиты древесины 
от плесени, жука-древоточца. Для обработки строительных материалов, свежесрубленной древесины с любой влажностью на период транспортировки, хранения, естественной сушки до времени её обработки защитно-декоративными материалами. Для срубов на выдержке. Не тонирует поверхность.</t>
    </r>
  </si>
  <si>
    <t>Наименование продукции</t>
  </si>
  <si>
    <r>
      <rPr>
        <b/>
        <sz val="12"/>
        <rFont val="Verdana"/>
        <family val="2"/>
      </rPr>
      <t>Срок службы покрытия</t>
    </r>
    <r>
      <rPr>
        <sz val="12"/>
        <rFont val="Verdana"/>
        <family val="2"/>
      </rPr>
      <t xml:space="preserve">        внутри / снаружи помещений</t>
    </r>
  </si>
  <si>
    <r>
      <rPr>
        <b/>
        <sz val="12"/>
        <rFont val="Verdana"/>
        <family val="2"/>
      </rPr>
      <t>Расход</t>
    </r>
    <r>
      <rPr>
        <sz val="12"/>
        <rFont val="Verdana"/>
        <family val="2"/>
      </rPr>
      <t xml:space="preserve">,                                           для I / II группы                             КМ1 (Г1,РП1,     В1,Д2,Т2)                                                                                                                                   </t>
    </r>
    <r>
      <rPr>
        <b/>
        <sz val="12"/>
        <rFont val="Verdana"/>
        <family val="2"/>
      </rPr>
      <t>г/м2</t>
    </r>
  </si>
  <si>
    <r>
      <rPr>
        <b/>
        <sz val="18"/>
        <rFont val="Arial"/>
        <family val="2"/>
      </rPr>
      <t>ОЗОН-007 для древесины</t>
    </r>
    <r>
      <rPr>
        <b/>
        <sz val="14"/>
        <rFont val="Verdana"/>
        <family val="2"/>
      </rPr>
      <t xml:space="preserve">
</t>
    </r>
    <r>
      <rPr>
        <sz val="14"/>
        <rFont val="Verdana"/>
        <family val="2"/>
      </rPr>
      <t>Огнезащитная пропитка-антисептик (биопирен) для чердачных помещений, стропильных систем и скрытых конструкций. 
Наносится без межслойной сушки за 1 прием.
Не тонирует древесину. Состав можно колеровать для придания декоративных свойств поверхности и/или контроля за равномерностью нанесения состава.</t>
    </r>
  </si>
  <si>
    <r>
      <rPr>
        <b/>
        <sz val="18"/>
        <rFont val="Arial"/>
        <family val="2"/>
      </rPr>
      <t>МИГ-09 для древесины</t>
    </r>
    <r>
      <rPr>
        <b/>
        <sz val="14"/>
        <rFont val="Verdana"/>
        <family val="2"/>
      </rPr>
      <t xml:space="preserve">
</t>
    </r>
    <r>
      <rPr>
        <sz val="14"/>
        <rFont val="Verdana"/>
        <family val="2"/>
      </rPr>
      <t>Огнезащитная пропитка-антисептик (биопирен) для чердачных помещений и стропильных систем. Сухой концентрат. Растворяется в холодной воде за 3 минуты.</t>
    </r>
  </si>
  <si>
    <r>
      <t xml:space="preserve">Огнебиозащитные пропитки для тканей и ковровых изделий </t>
    </r>
    <r>
      <rPr>
        <b/>
        <sz val="11"/>
        <color indexed="9"/>
        <rFont val="Verdana"/>
        <family val="2"/>
      </rPr>
      <t>(Соотвествуют требованиям ТР и ТПБ, ГОСТ Р 50810-95, ГОСТ Р 53294-2009)</t>
    </r>
  </si>
  <si>
    <t>бочка                                         43кг</t>
  </si>
  <si>
    <t>бочка                                                 40кг</t>
  </si>
  <si>
    <t>Предназначена для защиты от влаги покрытия на основе краски «КЕДР-МЕТ-КО» при эксплуатации в ограниченно-атмосферных условиях (под навесом) и в помещениях с относительной влажностью более 85%.</t>
  </si>
  <si>
    <t>Цена, руб./уп.</t>
  </si>
  <si>
    <t>e-mail: info@rubezhspb.ru</t>
  </si>
  <si>
    <t>www.rubezhspb.ru</t>
  </si>
  <si>
    <t>rubezhspb.ru</t>
  </si>
  <si>
    <t>Преобразователь ржавчины "Элкон П"</t>
  </si>
  <si>
    <r>
      <t>от 100 до 130 г/м</t>
    </r>
    <r>
      <rPr>
        <vertAlign val="superscript"/>
        <sz val="11"/>
        <color indexed="63"/>
        <rFont val="Arial"/>
        <family val="2"/>
      </rPr>
      <t>2</t>
    </r>
  </si>
  <si>
    <t>Жидкость от голубого до синего цвета. Допускается наличие незначительного осадка</t>
  </si>
  <si>
    <r>
      <t>Преобразователь ржавчины </t>
    </r>
    <r>
      <rPr>
        <b/>
        <sz val="12"/>
        <color indexed="63"/>
        <rFont val="Verdana"/>
        <family val="2"/>
      </rPr>
      <t xml:space="preserve">Элкон П  </t>
    </r>
    <r>
      <rPr>
        <sz val="12"/>
        <color indexed="63"/>
        <rFont val="Verdana"/>
        <family val="2"/>
      </rPr>
      <t>предназначен для удаления ржавчины с поверхностей черных металлов, арматурных сталей, труб, паропроводов, водопроводов, различных металлоконструкций перед нанесением лакокрасочных покрытий.</t>
    </r>
  </si>
  <si>
    <t xml:space="preserve">г. Санкт-Петербург Мурманское ш. 12км., 
ТК «Мурманка»
тел./факс: +7 911 09 69 310, моб: +7 911 813 51 29   </t>
  </si>
  <si>
    <t xml:space="preserve">г. Санкт-Петербург Мурманское ш. 12км., 
ТК «Мурманка»
тел./факс: +7 911 09 69 310, моб: +7 911 813 51 29    </t>
  </si>
  <si>
    <t>Стабитерм-219</t>
  </si>
  <si>
    <t>1,16</t>
  </si>
  <si>
    <t>1,88</t>
  </si>
  <si>
    <t>2,29</t>
  </si>
  <si>
    <t>3,33</t>
  </si>
  <si>
    <t>Стабитерм-209</t>
  </si>
  <si>
    <t>1,11</t>
  </si>
  <si>
    <t>1,8</t>
  </si>
  <si>
    <t>2,22</t>
  </si>
  <si>
    <t>3,18</t>
  </si>
  <si>
    <t>Атмосферостойкая огнезащитная однокомпонентная краска на органической основе для металлических конструкций. Поставляется готовой к применению.</t>
  </si>
  <si>
    <t>Атмосферостойкая огнезащитная однокомпонентная краска на водной основе для металлических конструкций. Поставляется готовой к применению.</t>
  </si>
  <si>
    <t>Стабитерм-221</t>
  </si>
  <si>
    <t>Огнезащитный однокомпонентный толстослойный напыляемый состав на водной основе для металлических конструкций. Поставляется готовым к применению.</t>
  </si>
  <si>
    <t>КРАСКА ДЛЯ БЕТОННЫХ ПОЛОВ PMF-40</t>
  </si>
  <si>
    <t>Экологически чистая акриловая краска на водной основе. Без запаха,негорючая,термостойкая, экологически безопасная,
быстросохнущая. Для бетонных полов в производственных помещениях, цехах, котельных, гаражах, в спортивных залах, магазинах и т.п.Повышенная стойкость к истиранию,водостойкость,прочность,эластичность,износостойкость.</t>
  </si>
  <si>
    <t>ООО "Рубеж" официальный представитель                        Завод Строительных Красок СИНТЕПОЛ</t>
  </si>
  <si>
    <t>30 кг</t>
  </si>
  <si>
    <t>от 158 до 203</t>
  </si>
  <si>
    <t>от 148 до 193</t>
  </si>
  <si>
    <t>ЭМАЛЬ УРЕТАН-АКРИЛОВАЯ ДЛЯ БЕТОННЫХ ПОЛОВ PMF-80</t>
  </si>
  <si>
    <t xml:space="preserve">г. Санкт-Петербург Мурманское ш. 12км., 
ТК «Мурманка» +7 (812) 407-73-85
тел./факс: +7 911 09 69 310, моб: +7 911 813 51 29    </t>
  </si>
  <si>
    <t>info@rubezhspb.ru</t>
  </si>
  <si>
    <t>ведро                                   11л/9,5 кг</t>
  </si>
  <si>
    <t>банка                                3,3л/2,9 кг</t>
  </si>
  <si>
    <t>банка                                 0,95л/0,85 кг</t>
  </si>
  <si>
    <t>Декор</t>
  </si>
  <si>
    <t>Код</t>
  </si>
  <si>
    <t xml:space="preserve">Наименование </t>
  </si>
  <si>
    <t xml:space="preserve">Форма </t>
  </si>
  <si>
    <t>Назначение и краткая характеристика</t>
  </si>
  <si>
    <t>Поставка</t>
  </si>
  <si>
    <t>Экономичные антисептики для умеренных условий эксплуатации древесины</t>
  </si>
  <si>
    <t>А-1</t>
  </si>
  <si>
    <t>Готовый</t>
  </si>
  <si>
    <t>Надежная и экологичная защита древесины внутри помещений и под навесом в условиях конденсационного и гигроскопического увлажнения без контакта с грунтом и атмосферными осадками. Активно препятствует образованию «синевы», плесени, развитию насекомых древоточцев. Останавливает уже начавшееся биопоражение. Не увеличивает гигроскопичность древесины. Не влияет на прочность склеиваемость и окрашиваемость древесины. Не изменяет цвет древесины.</t>
  </si>
  <si>
    <t>Сухой</t>
  </si>
  <si>
    <t>СВЕРХ ВЫГОДНO!</t>
  </si>
  <si>
    <t>При самостоятельном разбавлении сухого концентрата, готовый антисептик дешевле на 60%.</t>
  </si>
  <si>
    <t xml:space="preserve"> 5 кг </t>
  </si>
  <si>
    <t xml:space="preserve"> 10 кг </t>
  </si>
  <si>
    <t>А-2</t>
  </si>
  <si>
    <t>Универсальный трудновымываемый бесцветный антисептик для наружных и внутренних работ. для защиты древесины различных пород от гниения, поражения дереворазрушающими и деревоокрашивающими плесневыми грибами, насекомыми-древоточцами, водорослями, мхами, лишайниками на срок до 20 лет и более (если закрыт пленкообразующим составом). </t>
  </si>
  <si>
    <t>60 кг</t>
  </si>
  <si>
    <t>концентрат 1:9</t>
  </si>
  <si>
    <t>ОЧЕНЬ ВЫГОДНO!</t>
  </si>
  <si>
    <t>Консервирующие антисептики доля тяжёлых условий эксплуатации древесины</t>
  </si>
  <si>
    <t>А-3</t>
  </si>
  <si>
    <t>Усиленная защита ответственных элементов деревянных конструкций в труднодоступных влажных местах, в условиях воздействия атмосферных осадков, почвенной влаги. Препятствует гниению древесины, развитию плесневых, домовых разрушающих грибов, насекомых-древоточцев. Останавливает уже начавшееся биопоражение. Способен заглубляться в древесине при увлажнении. Не влияет на прочность склеиваемость и окрашиваемость древесины. Придаёт древесине зеленоватый оттенок, сохраняет текстуру.</t>
  </si>
  <si>
    <t>При самостоятельном разбавлении жидкого  концентрата, готовый антисептик дешевле на 30%.  </t>
  </si>
  <si>
    <t>А-4</t>
  </si>
  <si>
    <t>Профессиональная и долговременная защита древесины промышленных и жилых объектов, элементов садового ландшафта, в условиях особо интенсивного увлажнения и биоразрушения, при непрерывном контакте с грунтом и водой. Глубоко проникает, и надежно фиксируется в древесине. Активно препятствует гниению, развитию дереворазрушающих грибов, насекомых–древоточцев. Останавливает уже начавшееся биопоражение. Не содержит соединений мышьяка и хрома. Придаёт древесине зеленоватый оттенок, сохраняет текстуру. Обработанная древесина безопасна для зелёных насаждений, человека и домашних животных.</t>
  </si>
  <si>
    <t>При самостоятельном разбавлении жидкого  концентрата, готовый антисептик дешевле на 30%.</t>
  </si>
  <si>
    <t>Огне- био- защитные препараты для комплексной защиты древесины</t>
  </si>
  <si>
    <t>При самостоятельном разбавлении сухого концентрата, готовый антисептик дешевле на 60%. </t>
  </si>
  <si>
    <t>О-2</t>
  </si>
  <si>
    <t>Комбинированное огне- биозащитное средство с усиленным огнезащитным действием.</t>
  </si>
  <si>
    <t>Обеспечивает I и II группы огнезащиты. Придаёт древесине свойства трудногорючего и трудновоспламеняемого материала. Защищает от воспламенения, горения, распространения пламени на средний расчётный срок огнезащиты 5 лет. Обладает хорошими биозащитными свойствами. Без запаха, сохраняет текстуру, не препятствует дыханию древесины. Не ухудшает прочность обработанной древесины. Тонирует древесину для контроля качества огнезащиты. </t>
  </si>
  <si>
    <t>О-3</t>
  </si>
  <si>
    <t>Уникальный невымываемый огне- био- защитный препарат для усиленной защиты деревянных конструкций снаружи и внутри помещений от горения, воспламенения и распространения пламени. Обеспечивает I и II группы огнезащиты. Обеспечивает усиленную защиту от гниения, плесени, синевы, насекомых-древоточцев. Снижает риск растрескивания древесины. Используется как самостоятельное покрытие, а также как огне- био- защитная грунтовка для нанесения любых ЛКМ.</t>
  </si>
  <si>
    <t>Специальные составы</t>
  </si>
  <si>
    <t>С-1</t>
  </si>
  <si>
    <t>Средство для защиты древесины от насекомых, а так же для их уничтожения  внутри и снаружи помещений. Пригоден для защиты круглого леса  на период атмосферной сушки и хранения сроком на 2,5 - 3 года от гниения, плесени, синевы, водорослей, мхов, лишайников.. Эффективен против насекомых, плесени, грибов. Останавливает уже начавшееся биопоражение древесины. Глубоко проникает и фиксируется в древесине. Трудновымываемый - обеспечивает надежную защиту в сложных условиях</t>
  </si>
  <si>
    <t>С-2</t>
  </si>
  <si>
    <t>Высокоэффективный отбеливатель для быстрого восстановления естественного природного цвета древесины, потемневшей от плесени и грибных окрашиваний, воздействия солнечного УФ излучения и атмосферных факторов. Усиленное проникающее действие способствует интенсивному отбеливанию и дезинфекции пораженных поверхностей. Повышает сортность уже пораженных пиломатериалов. Не влияет на прочность, склеиваемость и окрашиваемость древесины. Пригоден для обработки пищевой и транспортной тары. Выдерживает замораживание без потери свойств. Удаляет плесень с минеральных поверхностей (бетон, плитка, камень, кирпич и др.). </t>
  </si>
  <si>
    <t>О-1+</t>
  </si>
  <si>
    <t>Комплексная огне- биозащита древесины. Придаёт древесине свойства трудновоспламеняемого материала. Защищает от воспламенения и распространения пламени на расчётный средний срок огнезащиты 3 года. Обладает превосходными биозащитными свойствами. Без запаха. Сохраняет текстуру. Не препятствует дыханию древесины. Не ухудшает прочность склеиваемость и окрашиваемость древесины. Обладает низкой коррозионной агрессивностью. Тонирует древесину для контроля качества огнезащиты.</t>
  </si>
  <si>
    <t>ЗЕЛЕСТ ОГНЕБИО ПРОФ</t>
  </si>
  <si>
    <t>ЗЕЛЕСТ ЭКОБИО</t>
  </si>
  <si>
    <t xml:space="preserve"> При самостоятельном разбавлении жидкого  концентрата, готовый антисептик дешевле на 30%. </t>
  </si>
  <si>
    <t>ЗЕЛЕСТ УНИВЕРСАЛ</t>
  </si>
  <si>
    <t>Готовый состав</t>
  </si>
  <si>
    <t>ЗЕЛЕСТ БИО</t>
  </si>
  <si>
    <t>ЗЕЛЕСТ ОГНЕБИО</t>
  </si>
  <si>
    <t>ЗЕЛЕСТ ОГНЕБИО СУПЕР ПРОФ</t>
  </si>
  <si>
    <t>ЗЕЛЕСТ АНТИЖУК</t>
  </si>
  <si>
    <t>Жидкий концентрат  1:9</t>
  </si>
  <si>
    <t>Жидкий концентрат  1:4</t>
  </si>
  <si>
    <t>ЗЕЛЕСТ ОТБЕЛИВАТЕЛЬ</t>
  </si>
  <si>
    <t>Сухой концентрат 1:9</t>
  </si>
  <si>
    <t>Жидкий концентрат 1:9</t>
  </si>
  <si>
    <t>Жидкий концентрат 1:4</t>
  </si>
  <si>
    <t>15,5 кг</t>
  </si>
  <si>
    <r>
      <rPr>
        <b/>
        <sz val="18"/>
        <rFont val="Arial"/>
        <family val="2"/>
        <charset val="204"/>
      </rPr>
      <t>Пирилакс® -К45 (двухкомпонентный</t>
    </r>
    <r>
      <rPr>
        <b/>
        <sz val="13"/>
        <rFont val="Arial Cyr"/>
        <charset val="204"/>
      </rPr>
      <t xml:space="preserve">)                                   </t>
    </r>
    <r>
      <rPr>
        <b/>
        <sz val="14"/>
        <rFont val="Verdana"/>
        <family val="2"/>
        <charset val="204"/>
      </rPr>
      <t xml:space="preserve">  </t>
    </r>
    <r>
      <rPr>
        <sz val="14"/>
        <rFont val="Verdana"/>
        <family val="2"/>
        <charset val="204"/>
      </rPr>
      <t>Огнезащитный состав применяется в комплексе с защитно-декоративным составом "Krasula®" для огнезащитных покрытий. Огнезащитный комплекс предназначен для обработки древесины и материалов на ее основе с целью снижения горючести. Огнезащитный комплекс применяется для обработки наружных (в условиях исключающих попадание атмосферных осадков), внутренних и скрытых деревянных конструкций жилых и не жилых, проивзодственных, административных, общеобразовательных, детских дошкольных и других типов зданий.Производится под заказ. Минимальная партия 10 комп.</t>
    </r>
  </si>
  <si>
    <t>25 лет -внутри отапливаемых жилых и не жилых помещений
10 лет - внутри не отапливаемых жилых и не жилых помещений
3 года - снаружи (в условиях исключающих попадание атмосферных осадков)</t>
  </si>
  <si>
    <t>КМ1 -400 гр/м2          КМ 0-1300 г/м2</t>
  </si>
  <si>
    <t>бочка        43 кг</t>
  </si>
  <si>
    <t>5 / 2 лет</t>
  </si>
  <si>
    <r>
      <rPr>
        <b/>
        <sz val="18"/>
        <rFont val="Arial"/>
        <family val="2"/>
        <charset val="204"/>
      </rPr>
      <t xml:space="preserve">«Нортекс®»-Доктор ЗИМНИЙ                                   </t>
    </r>
    <r>
      <rPr>
        <sz val="14"/>
        <rFont val="Verdana"/>
        <family val="2"/>
      </rPr>
      <t>Высокоэффективный антисептик для обработки древесины в условиях пониженной температуры (до -100С). Не тонирует поверхность.</t>
    </r>
  </si>
  <si>
    <r>
      <rPr>
        <b/>
        <sz val="18"/>
        <rFont val="Arial"/>
        <family val="2"/>
        <charset val="204"/>
      </rPr>
      <t xml:space="preserve">«Nortex»-Alfa     </t>
    </r>
    <r>
      <rPr>
        <sz val="14"/>
        <rFont val="Verdana"/>
        <family val="2"/>
        <charset val="204"/>
      </rPr>
      <t xml:space="preserve">                                                            Невымываемый высокоэффективный антисептик для наружных и внутренних работ на алкидной основе.
Подходит для любых материалов (древесины, кирпича, камня, бетона, а также различных видов тканей, джута, пакли, поролона и др.).
Может быть использован для обработки садовой мебели, заборов, тротуарной плитки, игровых площадок, качель (в т.ч. мягких сидений) и др.
Не тонирует поверхность. </t>
    </r>
  </si>
  <si>
    <t>20/10 лет</t>
  </si>
  <si>
    <t>80-150</t>
  </si>
  <si>
    <t>90-220</t>
  </si>
  <si>
    <t>Огнебиозащитные составы</t>
  </si>
  <si>
    <t xml:space="preserve">Огнебиозащитные пропитки для стропильных систем </t>
  </si>
  <si>
    <t>Антисептики</t>
  </si>
  <si>
    <t>23 кг</t>
  </si>
  <si>
    <r>
      <rPr>
        <b/>
        <sz val="18"/>
        <rFont val="Arial"/>
        <family val="2"/>
      </rPr>
      <t>Pirilax-Lux (Пирилакс-Люкс) для древесины</t>
    </r>
    <r>
      <rPr>
        <b/>
        <sz val="14"/>
        <rFont val="Verdana"/>
        <family val="2"/>
      </rPr>
      <t xml:space="preserve">
</t>
    </r>
    <r>
      <rPr>
        <sz val="14"/>
        <rFont val="Verdana"/>
        <family val="2"/>
      </rPr>
      <t xml:space="preserve">Огнезащитная пропитка-антисептик (биопирен) для древесины. Обладает усиленными   антисептическими свойствами. Для наружных и внутренних работ, зон риска. Эффективно уничтожает плесеневые, деревоокрашивающие грибы и препятствует их повторному появлению, защищает от жука-древоточца, термитов. Надежно защищает от огня. Тонирует поверхность в янтарный цвет. Для жестких условий эксплуатации. </t>
    </r>
  </si>
  <si>
    <r>
      <rPr>
        <b/>
        <sz val="18"/>
        <rFont val="Verdana"/>
        <family val="2"/>
        <charset val="204"/>
      </rPr>
      <t>Антисептик для рук Nortex®</t>
    </r>
    <r>
      <rPr>
        <sz val="14"/>
        <rFont val="Verdana"/>
        <family val="2"/>
        <charset val="204"/>
      </rPr>
      <t xml:space="preserve">                                                                                                 Антисептик для рук Nortex® предназначен для гигиенической обработки рук с целью предотвращения развития и уничтожения болезнетворных микроорганизмов, вирусов, бактерий. Концентрация изопропилового спирта 70%</t>
    </r>
  </si>
  <si>
    <t>0,3 л</t>
  </si>
  <si>
    <t>Не требует разведения</t>
  </si>
  <si>
    <t>ООО "Рубеж" официальный представитель продукции под торговой маркой "Зелест"</t>
  </si>
  <si>
    <t>1,2 кг</t>
  </si>
  <si>
    <t>Для профессиональной защиты деревянных конструкций от воспламенения, горения, распространения пламени, а также гниения, плесени, синевы, насекомых- древоточцев, в условиях наружной эксплуатации, периодического воздействия атмосферных осадков, а также деревянных конструкций внутри помещений.</t>
  </si>
  <si>
    <t>1,2 кг = 6 кг</t>
  </si>
  <si>
    <t>6 кг = 30 кг</t>
  </si>
  <si>
    <t>12 кг = 60 кг</t>
  </si>
  <si>
    <t>23 кг = 115 кг</t>
  </si>
  <si>
    <t>75 кг = 375 кг</t>
  </si>
  <si>
    <t>При самостоятельном разбавлении жидкого концентрата
готовый антисептик дешевле на 30%</t>
  </si>
  <si>
    <t>О-3
«+»</t>
  </si>
  <si>
    <t>ОГНЕ-БИОЗАЩИТА ОГНЕСУПЕРПРОФ
красный</t>
  </si>
  <si>
    <t>О-4</t>
  </si>
  <si>
    <t>ОГНЕ-БИОЗАЩИТА ОГНЕКОНЦЕНТРАТ</t>
  </si>
  <si>
    <t>Жидкий концентрат 1:14</t>
  </si>
  <si>
    <t>Для защиты деревянных конструкций, эксплуатируемых в условиях воздействия атмосферных осадков, от воспламенения, распространения пламени. Придает древесине свойства трудновоспламеняемого материала. Обеспечивает IIгруппу огнезащитной эффективности. Норма расхода 175 гр/м2 . С красным тонированием.</t>
  </si>
  <si>
    <t>1 кг = 15 кг</t>
  </si>
  <si>
    <t>5 кг = 75 кг</t>
  </si>
  <si>
    <t>10 кг = 150 кг</t>
  </si>
  <si>
    <t>60 кг = 900 кг</t>
  </si>
  <si>
    <t>23кг</t>
  </si>
  <si>
    <r>
      <rPr>
        <b/>
        <sz val="14"/>
        <rFont val="Verdana"/>
        <family val="2"/>
      </rPr>
      <t>Цена (руб./шт)</t>
    </r>
    <r>
      <rPr>
        <sz val="14"/>
        <rFont val="Verdana"/>
        <family val="2"/>
      </rPr>
      <t xml:space="preserve">                                                       за единицу                                                              с учетом НДС 20%</t>
    </r>
  </si>
  <si>
    <t>Цена (руб./кг)                            с учетом НДС 20%</t>
  </si>
  <si>
    <t>Цены действительны с 01 января 2021 г.</t>
  </si>
  <si>
    <t xml:space="preserve">Концентрация </t>
  </si>
  <si>
    <t>Объем, л. (Масса, кг)</t>
  </si>
  <si>
    <t>Групповая упаковка (шт.)</t>
  </si>
  <si>
    <t>ООО "Рубеж" официальный представитель продукции под торговой маркой "Medera"</t>
  </si>
  <si>
    <r>
      <t xml:space="preserve">г. Санкт-Петербург Мурманское ш. 12км., 
ТК «Мурманка» +7 (812) 407-73-85
тел./факс: </t>
    </r>
    <r>
      <rPr>
        <b/>
        <sz val="14"/>
        <color theme="1" tint="4.9989318521683403E-2"/>
        <rFont val="Verdana"/>
        <family val="2"/>
        <charset val="204"/>
      </rPr>
      <t>+7-911-096-93-10</t>
    </r>
    <r>
      <rPr>
        <sz val="14"/>
        <color theme="1" tint="4.9989318521683403E-2"/>
        <rFont val="Verdana"/>
        <family val="2"/>
      </rPr>
      <t xml:space="preserve">, моб: +7-911-813-51-29    </t>
    </r>
  </si>
  <si>
    <t>Прайс-лист Medera</t>
  </si>
  <si>
    <r>
      <rPr>
        <b/>
        <sz val="11"/>
        <color theme="1"/>
        <rFont val="Verdana"/>
        <family val="2"/>
        <charset val="204"/>
      </rPr>
      <t>MEDERA 20 Concentrate</t>
    </r>
    <r>
      <rPr>
        <sz val="11"/>
        <color theme="1"/>
        <rFont val="Verdana"/>
        <family val="2"/>
        <charset val="204"/>
      </rPr>
      <t xml:space="preserve">
Отбеливатель-дезинфектор для древесины
</t>
    </r>
  </si>
  <si>
    <t>Препарат для отбеливания древесины различных пород при поражении деревоокрашивающими микрогрибами. Применимо для обработки деревянной тары для перевозки и хранения пищевых продуктов.</t>
  </si>
  <si>
    <t>гот.состав</t>
  </si>
  <si>
    <r>
      <t xml:space="preserve">MEDERA 40                                   </t>
    </r>
    <r>
      <rPr>
        <sz val="11"/>
        <color theme="1"/>
        <rFont val="Verdana"/>
        <family val="2"/>
        <charset val="204"/>
      </rPr>
      <t>Антисептик-консервант для древесины</t>
    </r>
  </si>
  <si>
    <t>Для защиты древесины от воздействия влаги и от биопоражения на срок ≤20лет. Рекомендуется для обработки стен, балок, несущих брусьев, перекрытий, лагов, стропил, оконных и дверных блоков, заборов и др. Применимо как защитное покрытие и как грунтовка под любые плёнкообразующие составы.</t>
  </si>
  <si>
    <r>
      <rPr>
        <b/>
        <sz val="11"/>
        <color theme="1"/>
        <rFont val="Verdana"/>
        <family val="2"/>
        <charset val="204"/>
      </rPr>
      <t xml:space="preserve">MEDERA 90   </t>
    </r>
    <r>
      <rPr>
        <sz val="11"/>
        <color theme="1"/>
        <rFont val="Calibri"/>
        <family val="2"/>
        <scheme val="minor"/>
      </rPr>
      <t xml:space="preserve">                                                       </t>
    </r>
    <r>
      <rPr>
        <sz val="11"/>
        <color theme="1"/>
        <rFont val="Verdana"/>
        <family val="2"/>
        <charset val="204"/>
      </rPr>
      <t xml:space="preserve">Универсальный антисептик-грунтовка глубокого проникновения </t>
    </r>
    <r>
      <rPr>
        <sz val="11"/>
        <color theme="1"/>
        <rFont val="Calibri"/>
        <family val="2"/>
        <scheme val="minor"/>
      </rPr>
      <t xml:space="preserve">                                                                                                          </t>
    </r>
  </si>
  <si>
    <t>Для усиленной защиты древесины от биопоражения на срок ≤45лет. Рекомендуется для обработки изделий и конструкций из древесины различных пород, стен, балок, брусьев, перекрытий, лагов, оконных и дверных блоков и др.</t>
  </si>
  <si>
    <r>
      <rPr>
        <b/>
        <sz val="11"/>
        <color theme="1"/>
        <rFont val="Verdana"/>
        <family val="2"/>
        <charset val="204"/>
      </rPr>
      <t>MEDERA 100</t>
    </r>
    <r>
      <rPr>
        <sz val="11"/>
        <color theme="1"/>
        <rFont val="Calibri"/>
        <family val="2"/>
        <scheme val="minor"/>
      </rPr>
      <t xml:space="preserve">
</t>
    </r>
    <r>
      <rPr>
        <sz val="11"/>
        <color theme="1"/>
        <rFont val="Verdana"/>
        <family val="2"/>
        <charset val="204"/>
      </rPr>
      <t>Антисептик-консервант для максимальной защиты древесины</t>
    </r>
  </si>
  <si>
    <t>Для защиты от биопоражения на срок ≤55лет древесины, эксплуатируемой в условиях воздействия атмосферных осадков и контакта с почвой. Рекомендуется для обработки нижних венцов и стропильных систем деревянных зданий и сооружений, опор речных и иных причалов, столбов ЛЭП, садовой мебели и инвентаря, детских игровых площадок и пр., а также внутренних работ.</t>
  </si>
  <si>
    <r>
      <rPr>
        <b/>
        <sz val="11"/>
        <color theme="1"/>
        <rFont val="Verdana"/>
        <family val="2"/>
        <charset val="204"/>
      </rPr>
      <t>MEDERA 110 Concentrate</t>
    </r>
    <r>
      <rPr>
        <sz val="11"/>
        <color theme="1"/>
        <rFont val="Calibri"/>
        <family val="2"/>
        <scheme val="minor"/>
      </rPr>
      <t xml:space="preserve">
</t>
    </r>
    <r>
      <rPr>
        <sz val="11"/>
        <color theme="1"/>
        <rFont val="Verdana"/>
        <family val="2"/>
        <charset val="204"/>
      </rPr>
      <t>Антижук, инсектицид для древесины</t>
    </r>
  </si>
  <si>
    <t>Для защиты древесины на срок ≤5лет от насекомых-древоточцев на всех стадиях их развития, а также для их уничтожения. Рекомендуется для обработки стен, балок, несущих брусьев, перекрытий, лагов, стропил, оконных и дверных блоков, заборов, садовой мебели и др. изделий и конструкций.</t>
  </si>
  <si>
    <r>
      <rPr>
        <b/>
        <sz val="11"/>
        <color theme="1"/>
        <rFont val="Verdana"/>
        <family val="2"/>
        <charset val="204"/>
      </rPr>
      <t>MEDERA Anti-Mold</t>
    </r>
    <r>
      <rPr>
        <sz val="11"/>
        <color theme="1"/>
        <rFont val="Calibri"/>
        <family val="2"/>
        <scheme val="minor"/>
      </rPr>
      <t xml:space="preserve">
</t>
    </r>
    <r>
      <rPr>
        <sz val="11"/>
        <color theme="1"/>
        <rFont val="Verdana"/>
        <family val="2"/>
        <charset val="204"/>
      </rPr>
      <t>Средство для удаления плесени, мха и водорослей - универсальный дезинфектор</t>
    </r>
  </si>
  <si>
    <t>Для чистки наружных и внутренних стен сооружений и конструкций, а также др. поверхностей в полуподвальных и подвальных помещениях, ванных, банях, саунах и пр. от плесени, мха и водорослей. Применимо как моющее средство с отбеливающим эффектом.</t>
  </si>
  <si>
    <t>Для бань и саун</t>
  </si>
  <si>
    <r>
      <rPr>
        <b/>
        <sz val="11"/>
        <color theme="1"/>
        <rFont val="Verdana"/>
        <family val="2"/>
        <charset val="204"/>
      </rPr>
      <t>MEDERA 70 Sauna</t>
    </r>
    <r>
      <rPr>
        <sz val="11"/>
        <color theme="1"/>
        <rFont val="Verdana"/>
        <family val="2"/>
        <charset val="204"/>
      </rPr>
      <t xml:space="preserve">
Антисептик для защиты древесины в банях и саунах</t>
    </r>
  </si>
  <si>
    <t xml:space="preserve">Препарат для защиты от биопоражения на срок до 12 лет древесины, эксплуатируемой в условиях постоянного перепада температур и циклического увлажнения. Рекомендуется для обработки стен, потолков, полов, напольных решёток и пр. деревянных поверхностей (за исключением полок) в банях, саунах, парных, моечных и прилегающих к ним помещениях.
</t>
  </si>
  <si>
    <t>Препарат-пропитка на основе натуральных масел для защиты деревянных полков, подголовников, опор для спины и др. поверхностей, контактирующих с кожей человека, в помещениях с повышенной влажностью и циклическим перепадом температур (бани и сауны). Рекомендуется для финишной отделки как защитное и декоративное покрытие.</t>
  </si>
  <si>
    <t>MEDERA 150 GRANAT</t>
  </si>
  <si>
    <t>MEDERA 150 Powder</t>
  </si>
  <si>
    <r>
      <t xml:space="preserve">MEDERA 180                   </t>
    </r>
    <r>
      <rPr>
        <sz val="11"/>
        <color theme="1"/>
        <rFont val="Verdana"/>
        <family val="2"/>
        <charset val="204"/>
      </rPr>
      <t>Деревозащитное масло для банных полков</t>
    </r>
  </si>
  <si>
    <t>Для защиты древесины на срок ≤7лет от возгорания и на срок ≤10лет от биопоражения. Рекомендуется для обработки стен, оконных и дверных блоков, балок, стропил, несущих брусьев, перекрытий, лагов, а также обработки др. изделий из древесины после завершения их механической обработки.</t>
  </si>
  <si>
    <r>
      <t xml:space="preserve">MEDERA 150                       </t>
    </r>
    <r>
      <rPr>
        <sz val="11"/>
        <color theme="1"/>
        <rFont val="Verdana"/>
        <family val="2"/>
        <charset val="204"/>
      </rPr>
      <t>Антипирен (1 группа огнезащиты) с антисептическими свойствами</t>
    </r>
  </si>
  <si>
    <r>
      <rPr>
        <b/>
        <sz val="11"/>
        <color theme="1"/>
        <rFont val="Verdana"/>
        <family val="2"/>
        <charset val="204"/>
      </rPr>
      <t>MEDERA 140</t>
    </r>
    <r>
      <rPr>
        <sz val="11"/>
        <color theme="1"/>
        <rFont val="Calibri"/>
        <family val="2"/>
        <scheme val="minor"/>
      </rPr>
      <t xml:space="preserve">
</t>
    </r>
    <r>
      <rPr>
        <sz val="11"/>
        <color theme="1"/>
        <rFont val="Verdana"/>
        <family val="2"/>
        <charset val="204"/>
      </rPr>
      <t>Антисептик-антипирен (II группа огнезащиты)</t>
    </r>
  </si>
  <si>
    <t>Для защиты на срок ≤20лет эксплуатируемой на открытом воздухе древесины, а также деревянных элементов нежилых помещений, от биопоражения, воздействия влаги и возгорания. Рекомендуется для обработки стен, балок, несущих брусьев, перекрытий, лагов, стропил, оконных и дверных блоков, заборов и др. Применимо как покрытие и как грунтовка под любые плёнкообразующие составы  Применимо для снижения усушечного растрескивания пиломатериалов.</t>
  </si>
  <si>
    <r>
      <rPr>
        <b/>
        <sz val="11"/>
        <color theme="1"/>
        <rFont val="Verdana"/>
        <family val="2"/>
        <charset val="204"/>
      </rPr>
      <t xml:space="preserve">MEDERA 200 CHERRY     </t>
    </r>
    <r>
      <rPr>
        <sz val="11"/>
        <color theme="1"/>
        <rFont val="Verdana"/>
        <family val="2"/>
        <charset val="204"/>
      </rPr>
      <t xml:space="preserve">                            Антипирен (2 группа огнезащиты) с антисептическими свойствами</t>
    </r>
  </si>
  <si>
    <t>Для защиты эксплуатируемой в условиях воздействия атмосферных факторов древесины на срок ≤20лет от возгорания, воздействия влаги и биопоражения, а также для снижения растрескиваемости торцов и обеспечения равномерности усадки стен. Рекомендуется для обработки стен, балок, несущих брусьев, перекрытий, лагов, стропил, оконных и дверных блоков, заборов, садовой мебели и др. Применимо как покрытие и как биозащитная грунтовка под любые плёнкообразующие составы.</t>
  </si>
  <si>
    <t>Огнебиозащита</t>
  </si>
  <si>
    <t>Российская компания ПРО-БРАЙТ является одним из ведущих производителей профессиональной химии для промышленной и бытовой среды.</t>
  </si>
  <si>
    <t xml:space="preserve">Цена с НДС 20 % </t>
  </si>
  <si>
    <t xml:space="preserve">г. Санкт-Петербург Мурманское ш. 12км., 
ТК «Мурманка» +7 (812) 407-73-85
тел./факс: +7-911-096-93-10, моб: +7-911-813-51-29  </t>
  </si>
  <si>
    <t>Прайс-лист Акрилтек</t>
  </si>
  <si>
    <t>Применение</t>
  </si>
  <si>
    <t>Краткое описание</t>
  </si>
  <si>
    <t>Краска Акрилтек ВД-АК 20</t>
  </si>
  <si>
    <t>Краска -эмаль Акрилтек ВД-АК У 35</t>
  </si>
  <si>
    <t>Краска-эмаль Акрилтек ВД-АК У 40 для пола</t>
  </si>
  <si>
    <t>Краска- эмаль Акрилтек ВД-АК У 35 (W) для дерева</t>
  </si>
  <si>
    <t>Краска-эмаль Акрилтек ВД-АК У 40 (W)  для OSB, ДСП, МДФ</t>
  </si>
  <si>
    <t>Краска-эмаль Акрилтек ВД-АК У 40 ЛЕССИРОВКА (полупрозрачная) для дерева</t>
  </si>
  <si>
    <t>Краска- эмаль Акрилтек ВД-АК У 40 (PMF-40) для деревянных полов</t>
  </si>
  <si>
    <t>Краска-эмаль Акрилтек ВД-АК У 80 для пола с высокой нагрузкой</t>
  </si>
  <si>
    <t>Краска-эмаль Акрилтек ВД-АК У 40 по металлу</t>
  </si>
  <si>
    <t>Лак Акрилтек АНТИКОР "3 в 1" по ржавчине</t>
  </si>
  <si>
    <t>Краска-эмаль Акрилтек ВД-АК У 80 по оцинковке</t>
  </si>
  <si>
    <t>Для внутренних работ потолок, стены, в помещениях с нормальной и повышенной влажностью.</t>
  </si>
  <si>
    <t>Для внутренних работ потолок, стены и прочие предметы внутреннего интерьера в помещениях с высокой влажностью</t>
  </si>
  <si>
    <t>Для бетонных и деревянных полов</t>
  </si>
  <si>
    <t>Для бетонных и деревянных полов с повышенной нагрузкой</t>
  </si>
  <si>
    <t>Для наружных и внутренних работ по дереву</t>
  </si>
  <si>
    <t>Для наружных и внутренних работ по OSB, ДСП, МДФ</t>
  </si>
  <si>
    <t>Для наружных и внутренних  работ по дереву</t>
  </si>
  <si>
    <t>Для деревянных полов с нормальной нагрузкой</t>
  </si>
  <si>
    <t>Для деревянных полов с повышенной нагрузкой</t>
  </si>
  <si>
    <t>Для окраски загрунтованных металлических поверхностей</t>
  </si>
  <si>
    <t>Антикор, Грунт, краска, для работ по коррозии.</t>
  </si>
  <si>
    <t>Для окраски оцинкованного железа</t>
  </si>
  <si>
    <t>Акриловая. Без запаха. Моющаяся. Влагостойкая. Стойкая к влажной уборке.</t>
  </si>
  <si>
    <t>Антивандальная. Акриловая. Без запаха. Моющаяся. Термостойкая ( до +95). Стойкая к частой влажной уборке.</t>
  </si>
  <si>
    <t>Акриловая. Без запаха. Эластичная.  Износостойкая. Водостойкая. Экологичная.</t>
  </si>
  <si>
    <t>Акриловая. Без запаха. Эластичная.  Износостойкая. Экологичная.</t>
  </si>
  <si>
    <t>Акриловая. Без запаха. Водостойкая. УФ-стойкая.</t>
  </si>
  <si>
    <t>Акриловая. Без запаха. Водостойкая. УФ-стойкая. Паропроницаемая</t>
  </si>
  <si>
    <t>Акриловая. Без запаха. Влагостойкая. Сохраняет рельеф, текстуру и рисунок древесины. УФ-стойкая. Паропроницаемая.</t>
  </si>
  <si>
    <t>Акриловая. Эластичная. Влагостойкая. Износостойкая.Экологичная. УФ-стойкая. Паропроницаемая.</t>
  </si>
  <si>
    <t>Акриловая. Без запаха. Эластичная. Износостойкая. Экологичная.</t>
  </si>
  <si>
    <t>Акриловая. Без запаха. Термостойкая ( до +95). Долговечная. Эластичная. Влагостойкая. УФ-стойкая.</t>
  </si>
  <si>
    <t>Белая</t>
  </si>
  <si>
    <t>Ультрабелая</t>
  </si>
  <si>
    <t>Цветная 2 (средне насыщенные тона)</t>
  </si>
  <si>
    <t>Цветная 1 (мало насыщенные тона)</t>
  </si>
  <si>
    <t>Цветная 3 (высоко насыщенные тона)</t>
  </si>
  <si>
    <t>Серая</t>
  </si>
  <si>
    <t>Полупрозрачная (бесцветная)</t>
  </si>
  <si>
    <t>Сосна, калужница, орегон, орех, рябина, палисандр и др.</t>
  </si>
  <si>
    <t>Темно-серый, красно-коричневый, желто-коричневый</t>
  </si>
  <si>
    <t>Остальные по каталогу RAL</t>
  </si>
  <si>
    <t xml:space="preserve">г. Санкт-Петербург Мурманское ш. 12км., 
ТК «Мурманка» +7 (812) 407-73-85
тел./факс: +7-911-096-93-10, моб: +7-911-813-51-29   </t>
  </si>
  <si>
    <t>Завод строительных красок и материалов «АКРИЛТЕК» предлагает широкий выбор экологичных и пожаробезопасных акриловых красок, эмалей, лаков, грунтовок, пропиток и антисептиков по бетону, штукатурке, камню, кирпичу, дереву, металлу, OSB, ЦСП и прочим пористым материалам.</t>
  </si>
  <si>
    <t>Цвет/Колеровка Тара 20кг</t>
  </si>
  <si>
    <t>2,0 л</t>
  </si>
  <si>
    <t>ЗЕЛЕСТ АНТИСЕПТИК СТАНДАРТ</t>
  </si>
  <si>
    <t>Отбеливание и антисептирование</t>
  </si>
  <si>
    <t xml:space="preserve">MEDERA 50                                         </t>
  </si>
  <si>
    <t>Антисептик-грунтовка для древесины</t>
  </si>
  <si>
    <t>Для защиты от биопоражения на срок ≤30лет древесины, эксплуатируемой в условиях отсутствия прямого увлажнения. Рекомендуется как защитное средство и как грунтовка под любые плёнкообразующие составы.</t>
  </si>
  <si>
    <t>Специальная химия</t>
  </si>
  <si>
    <r>
      <rPr>
        <b/>
        <sz val="11"/>
        <color theme="1"/>
        <rFont val="Verdana"/>
        <family val="2"/>
        <charset val="204"/>
      </rPr>
      <t xml:space="preserve">MEDERA 250 Concentrate
</t>
    </r>
    <r>
      <rPr>
        <sz val="11"/>
        <color theme="1"/>
        <rFont val="Verdana"/>
        <family val="2"/>
        <charset val="204"/>
      </rPr>
      <t>Удалитель высолов</t>
    </r>
  </si>
  <si>
    <t>Для удаления высолов на фасадах зданий и сооружений, строительных конструкций, а также др. поверхностях снаружи и внутри помещений. Рекомендуется как альтернатива технологии пескоструйной обработки.</t>
  </si>
  <si>
    <r>
      <rPr>
        <b/>
        <sz val="11"/>
        <color theme="1"/>
        <rFont val="Verdana"/>
        <family val="2"/>
        <charset val="204"/>
      </rPr>
      <t>MEDERA 950</t>
    </r>
    <r>
      <rPr>
        <sz val="11"/>
        <color theme="1"/>
        <rFont val="Calibri"/>
        <family val="2"/>
        <scheme val="minor"/>
      </rPr>
      <t xml:space="preserve"> Удалитель ржавчины</t>
    </r>
  </si>
  <si>
    <t xml:space="preserve"> Для очистки металлов от продуктов коррозии перед нанесением лакокрасочных, в т.ч. порошковых, покрытий, либо для защиты металлических поверхностей от коррозии на срок ≤12лет. Применимо для очистки не металлических строительных материалов от ржавчины.</t>
  </si>
  <si>
    <t>гот. состав</t>
  </si>
  <si>
    <t>1:3</t>
  </si>
  <si>
    <t>ПЭТ ведро (новое) 12 кг</t>
  </si>
  <si>
    <t>ПЭТ ведро (новое) 6 кг</t>
  </si>
  <si>
    <t>Биозащита         25/10 лет                                                Огнезащита          16/5 лет</t>
  </si>
  <si>
    <t>33 кг. конц. (новый)</t>
  </si>
  <si>
    <r>
      <rPr>
        <b/>
        <sz val="18"/>
        <rFont val="Arial"/>
        <family val="2"/>
      </rPr>
      <t xml:space="preserve">НОРТОВСКАЯ КРАСКА ИНТЕРЬЕРНАЯ </t>
    </r>
    <r>
      <rPr>
        <b/>
        <sz val="14"/>
        <rFont val="Verdana"/>
        <family val="2"/>
      </rPr>
      <t xml:space="preserve">
</t>
    </r>
    <r>
      <rPr>
        <sz val="14"/>
        <rFont val="Verdana"/>
        <family val="2"/>
      </rPr>
      <t>Водно-дисперсионная акриловая пожаробезопасная  краска для отделки и защиты деревянных, бетонных, каменных, кирпичных поверхностей внутри зданий и сооружений, для поврехностей, окрашенных красками ВД или красками на органической основе. Класс пожарной опасности покрытия КМ1 (Г1,РП1,В1,Д1,Т1).</t>
    </r>
  </si>
  <si>
    <r>
      <rPr>
        <b/>
        <sz val="18"/>
        <rFont val="Arial"/>
        <family val="2"/>
      </rPr>
      <t>Nortex-Lux (НОРТЕКС-ЛЮКС) для древесины, бетона, камня, кирпича</t>
    </r>
    <r>
      <rPr>
        <b/>
        <sz val="14"/>
        <rFont val="Verdana"/>
        <family val="2"/>
      </rPr>
      <t xml:space="preserve">
</t>
    </r>
    <r>
      <rPr>
        <sz val="14"/>
        <rFont val="Verdana"/>
        <family val="2"/>
      </rPr>
      <t>Высокоэффективная антисептическая пропитка для здоровых и поражённых материалов из древесины, камня, бетона, кирпича. Уничтожает плесневелые и древоокрашивающие грибы, водоросли, препятствует их повторному появлению, защищает от жука-древоточца. Рекомендуется для жестких условий эксплуатации. Состав может применяться при строительно-ремонтных работах для добавления в строительные растворные смеси, клеи для плитки с целью предотващения разрушения бетонов микроорганизмами ( плесневыми грибами, водорослями, бактериями, лишайником). Безопасен для человека и животных. Для внутренних и наружных работ. Не тонирует древесину.</t>
    </r>
  </si>
  <si>
    <r>
      <rPr>
        <b/>
        <sz val="18"/>
        <rFont val="Arial"/>
        <family val="2"/>
      </rPr>
      <t>Nortex-Doctor (НОРТЕКС-ДОКТОР) для древесины, бетона, камня, кирпича</t>
    </r>
    <r>
      <rPr>
        <b/>
        <sz val="14"/>
        <rFont val="Verdana"/>
        <family val="2"/>
      </rPr>
      <t xml:space="preserve">
</t>
    </r>
    <r>
      <rPr>
        <sz val="14"/>
        <rFont val="Verdana"/>
        <family val="2"/>
      </rPr>
      <t>Высокоэффективная антисептическая пропитка для здоровых и поражённых материалов из древесины, бетона, камня, кирпича с целью повышения антисептических свойств. Уничтожает и предотвращает появление плесневых и деревоокрашивающих грибов, водорослей, защищает от  жука-древоточца. Для наружных и внутренних работ. Не тонирует древесину.</t>
    </r>
  </si>
  <si>
    <t>ведро 2,9кг</t>
  </si>
  <si>
    <t>ведро 9,5кг</t>
  </si>
  <si>
    <t>70-250</t>
  </si>
  <si>
    <t>Внутри отапливаемых помещений:20 лет;
Внутри не отапливаемых помещений:10 лет;
Внутри помещений с повышенной влажностью: 7 лет</t>
  </si>
  <si>
    <t>KRASULA для интерьеров</t>
  </si>
  <si>
    <t>Для поверхностной обработки древесины и материалов на ее основе, а так же обоев под покраску внутри строений.
Образует декоративное, водо- и грязезащитное покрытие;
Защищает древесину от поражения синевой, плесенью, водорослями, от жука-древоточца;
Значительно снижает растрескивание из-за усушки;
Замедляет старение;
Обработанные поверхности после высыхания безопасны для людей и животных.</t>
  </si>
  <si>
    <t>0,25кг</t>
  </si>
  <si>
    <t>KRASULA МАСЛО ДЛЯ ПОЛКОВ</t>
  </si>
  <si>
    <t>Защитный состав для поверхностной обработки древесины и изделий на ее основе с целью защиты от влаги, грязи и увеличения срока службы обработанных поверхностей.
Для внутренних работ.</t>
  </si>
  <si>
    <t>Расход состава в 2 слоя составляет 60-80 г/м2</t>
  </si>
  <si>
    <t>Обновлять по мере необходимости</t>
  </si>
  <si>
    <t>2,6кг</t>
  </si>
  <si>
    <t>KRASULA ДЛЯ ДРЕВЕСИНЫ ТИКА</t>
  </si>
  <si>
    <t>Cостав для защиты и тонирования изделий и конструкций, изготовленных из древесины тикового дерева. 
 Для внутренних и наружных работ.
Придаёт древесине золотисто-коричневый оттенок, проявляет её естественную текстуру
Защищает от осадков, грязи, воздействия морской и пресной воды за счет восков и масел
Защищает от поражения плесенью, синевой и водорослями, является высокоэффективным антисептиком
Защищает от выцветания и потемнения от солнечных лучей
Древесина остается паропроницаемой, что снижает растрескивание.</t>
  </si>
  <si>
    <t>7 лет внутри помещений, 3 года снаружи под навесом, 1 год снаружи</t>
  </si>
  <si>
    <t>40-70г/м2</t>
  </si>
  <si>
    <t>«НОРТОВСКАЯ® КРАСКА НЕГОРЮЧАЯ»</t>
  </si>
  <si>
    <t>Отделочное силикатное покрытие для декоративной отделки поверхностей из бетонных, каменных, кирпичных, гипсовых, оштукатуренных материалов
Для внутренних работ</t>
  </si>
  <si>
    <t>150 г/м2</t>
  </si>
  <si>
    <t>63кг</t>
  </si>
  <si>
    <t>15 кг</t>
  </si>
  <si>
    <t>10 лет внутри неотапливаемых, 10 внутри отапливаемых, 5лет внутри помещений с повышенной влажностью</t>
  </si>
  <si>
    <r>
      <t xml:space="preserve">NEOMID 450-2                                                      </t>
    </r>
    <r>
      <rPr>
        <sz val="12"/>
        <rFont val="Verdana"/>
        <family val="2"/>
      </rPr>
      <t>II группа огнезащитной эффективности</t>
    </r>
  </si>
  <si>
    <t>Биозащита        20/7.5 лет Огнезащита          16/5 лет</t>
  </si>
  <si>
    <t>Биозащита       100                 Огнезащита 280/180 (400)</t>
  </si>
  <si>
    <t>Биозащита       200                 Огнезащита                                 200 + Krasula/200</t>
  </si>
  <si>
    <t xml:space="preserve">Огнезащита         11 лет / 3 года скрытые полости                 30 лет            </t>
  </si>
  <si>
    <t>Огнезащита 300/200 г/м2  (257/171) мл/м2</t>
  </si>
  <si>
    <t>Не менее                                100 г на                                             100 л раствора</t>
  </si>
  <si>
    <t>До 12 лет</t>
  </si>
  <si>
    <r>
      <t xml:space="preserve">6 лет               </t>
    </r>
    <r>
      <rPr>
        <b/>
        <sz val="14"/>
        <rFont val="Verdana"/>
        <family val="2"/>
      </rPr>
      <t xml:space="preserve"> </t>
    </r>
    <r>
      <rPr>
        <sz val="14"/>
        <rFont val="Verdana"/>
        <family val="2"/>
      </rPr>
      <t>10 лет в отапливаемых помещениях</t>
    </r>
  </si>
  <si>
    <t xml:space="preserve"> ведро (новое) 10кг</t>
  </si>
  <si>
    <t>ведро (новое) 5 кг</t>
  </si>
  <si>
    <t xml:space="preserve"> ведро (новое) 10 кг </t>
  </si>
  <si>
    <t xml:space="preserve"> ведро (новое) 5 кг</t>
  </si>
  <si>
    <t>ООО "Рубеж" официальный представитель продукции под торговой маркой "Акрилтек"</t>
  </si>
  <si>
    <t xml:space="preserve">ОГНЕБИОЗАЩИТНАЯ КРАСКА ДЛЯ ДЕРЕВА  NEOMID WOOD 040                                                                         </t>
  </si>
  <si>
    <t>ОГНЕЗАЩИТНАЯ КРАСКА ДЛЯ КАБЕЛЬНЫХ ЛИНИЙ NEOMID KABEL 030</t>
  </si>
  <si>
    <t>ОГНЕЗАЩИТНАЯ КРАСКА ДЛЯ ОЦИНКОВАННЫХ ПОВЕРХНОСТЕЙ NEOMID ZINCUM 020</t>
  </si>
  <si>
    <t>ОГНЕЗАЩИТНАЯ КРАСКА ДЛЯ МЕТАЛЛА NEOMID METAL 010</t>
  </si>
  <si>
    <t>Антижук (StopЖук) NEOMID 100</t>
  </si>
  <si>
    <t>Масло деревозащитное для полков (для бань и саун) NEOMID</t>
  </si>
  <si>
    <t>Масло для столешниц NEOMID</t>
  </si>
  <si>
    <t>0,4 л</t>
  </si>
  <si>
    <t>Предназначено для защиты и ухода за деревянными изделиями в интерьере. Подходит для обработки деревянных поверхностей, находящихся в контакте с пищевыми продуктами.</t>
  </si>
  <si>
    <t>Масло деревозащитное Premium с натуральным воском NEOMID</t>
  </si>
  <si>
    <t>Масло для террас PREMIUM NEOMID</t>
  </si>
  <si>
    <t>Для долговременной защиты деревянных поверхностей, эксплуатируемых на открытом воздухе, от атмосферных осадков, биопоражений (грибка, плесени), УФ-излучения. Масло глубоко проникает и заполняет поры древесины, тем самым увеличивает ее срок службы. Натуральный воск в составе придает поверхности водо- и грязеотталкивающие свойства, а также повышает устойчивость к истиранию.
Масло выделяет структуру и подчеркивает естественную красоту дерева.
Применяется как самостоятельное защитное и декоративное покрытие для неокрашенных и ранее промасленных деревянных поверхностей.</t>
  </si>
  <si>
    <t>Предназначено для ухода за деревянными поверхностями и их долговременной защиты внутри и снаружи помещений от биоразрушения, климатического воздействия, УФ-излучения.
Смесь натуральных биомасел, входящих в состав, позволяет глубоко пропитывать древесину, заполняя ее поры и мелкие дефекты, тем самым обеспечивая прочность и износостойкость поверхности, а натуральный воск придает ей водо-и грязеотталкивающие свойства. При этом обработанная поверхность остается паропроницаемой, что позволяет дереву «дышать» и легко переносить перепады температуры и влажности. Образует шелковистое антистатическое покрытие.</t>
  </si>
  <si>
    <t xml:space="preserve"> 0,75 л</t>
  </si>
  <si>
    <t>Высококачественная интерьерная краска на водной основе, предназначенная для долговременной защиты от огня и декоративной окраски стен, потолков, конструкций из древесины, фанеры, ДСП, ДВП внутри помещений.</t>
  </si>
  <si>
    <t>ОГНЕЗАЩИТНАЯ ИНТЕРЬЕРНАЯ КРАСКА ПО ДЕРЕВУ</t>
  </si>
  <si>
    <t>NEOMID 300 (для снятия обоев)</t>
  </si>
  <si>
    <t>Обработка составом придает поверхности усиленные биозащитные свойства, устойчивые к атмосферным воздействиям, обеспечивает максимальную защиту различных пород древесины в тяжелых условиях эксплуатации, в том числе при длительном контакте с грунтом и влагой.</t>
  </si>
  <si>
    <t>Огнезащитные составы</t>
  </si>
  <si>
    <t>ИНТЕРЬЕРНЫЕ КРАСКИ</t>
  </si>
  <si>
    <t>ДЛЯ БЕТОННЫХ ПОВЕРХНОСТЕЙ</t>
  </si>
  <si>
    <t xml:space="preserve"> ДЛЯ ДЕРЕВЯННЫХ ПОВЕРХНОСТЕЙ</t>
  </si>
  <si>
    <t>ДЛЯ МЕТАЛЛИЧЕСКИХ ПОВЕРХНОСТЕЙ</t>
  </si>
  <si>
    <t>Цены действительны с 01 апреля 2022 г.</t>
  </si>
  <si>
    <r>
      <t xml:space="preserve">Цены, указанные в данном прайс-листе являются </t>
    </r>
    <r>
      <rPr>
        <b/>
        <sz val="10"/>
        <color theme="1"/>
        <rFont val="Verdana"/>
        <family val="2"/>
        <charset val="204"/>
      </rPr>
      <t>ориентировочными</t>
    </r>
    <r>
      <rPr>
        <sz val="10"/>
        <color theme="1"/>
        <rFont val="Verdana"/>
        <family val="2"/>
        <charset val="204"/>
      </rPr>
      <t xml:space="preserve"> и могут меняться в зависимости от отъема единовременного заказа, фасовки, цвета и резкой смены курса валюты. Для уточнения стоимости рекомендуем направлять запрос по электронной почте с указанием типа краски, объема и цвета. При заказе высоко насыщенных цветов просим предварительно уточнить цену.</t>
    </r>
  </si>
  <si>
    <t>Цена (руб./кг)</t>
  </si>
  <si>
    <r>
      <rPr>
        <b/>
        <sz val="11"/>
        <color indexed="8"/>
        <rFont val="Verdana"/>
        <family val="2"/>
      </rPr>
      <t xml:space="preserve">«КЕДР OFF» 
(Доктор - Зимний) </t>
    </r>
    <r>
      <rPr>
        <sz val="10"/>
        <color indexed="8"/>
        <rFont val="Verdana"/>
        <family val="2"/>
      </rPr>
      <t xml:space="preserve">                                              Антисептик
(-20ºС, +40ºС)
готовый к применению</t>
    </r>
  </si>
  <si>
    <r>
      <rPr>
        <b/>
        <sz val="11"/>
        <color indexed="8"/>
        <rFont val="Verdana"/>
        <family val="2"/>
      </rPr>
      <t xml:space="preserve">«КЕДР OFF» 
(Доктор - Летний) </t>
    </r>
    <r>
      <rPr>
        <sz val="10"/>
        <color indexed="8"/>
        <rFont val="Verdana"/>
        <family val="2"/>
      </rPr>
      <t xml:space="preserve">                                       Антисептик-Концентрат  
(-3ºС, +40ºС) разбавлять водой
1:2</t>
    </r>
  </si>
  <si>
    <r>
      <rPr>
        <b/>
        <sz val="11"/>
        <color indexed="8"/>
        <rFont val="Verdana"/>
        <family val="2"/>
      </rPr>
      <t>«КЕДР OFF»
(Отбеливатель)</t>
    </r>
    <r>
      <rPr>
        <sz val="10"/>
        <color indexed="8"/>
        <rFont val="Verdana"/>
        <family val="2"/>
      </rPr>
      <t xml:space="preserve">
двух компонентный
(А+В)</t>
    </r>
  </si>
  <si>
    <t>Цены могли измниться. Уточняйте.</t>
  </si>
  <si>
    <t>Цены действительны с 20 апреля 2022 г.</t>
  </si>
  <si>
    <t>NEOMID 200 (для бань и саун)</t>
  </si>
  <si>
    <t>NEOMID 500 (отбеливатель)</t>
  </si>
  <si>
    <t>NEOMID 46 BiO (для пиломатериалов)</t>
  </si>
  <si>
    <t>NEOMID 430 ECO (консервант для древесины)</t>
  </si>
  <si>
    <t>NEOMID 435 (финишный декоративный антисептик)</t>
  </si>
  <si>
    <t>NEOMID EXTRA ECO (трудновымываемый консервант)</t>
  </si>
  <si>
    <t>NEOMID 560 (Очиститель-смывка цементного налета)</t>
  </si>
  <si>
    <t>NEOMID 550 (состав для удаления высолов)</t>
  </si>
  <si>
    <t>NEOMID H2O STOP (ГИДРОФОБИЗАТОР - ВЛАГОИЗОЛЯТОР)</t>
  </si>
  <si>
    <t>NEOMID 600 (для удаления плесени)</t>
  </si>
  <si>
    <t>NEOMID TOR PLUS (защита торцов)</t>
  </si>
  <si>
    <t>ОГНЕБИОЗАЩИТА NEOMID I ГРУППА, СУХОЙ КОНЦЕНТРАТ 1:5</t>
  </si>
  <si>
    <t>2 кг</t>
  </si>
  <si>
    <t>Предназначен для комплексной защиты древесины и изделий на ее основе, в том числе для обработки деревянных стен, балок, стропильных систем, несущих брусьев, перекрытий, лаг, оконных и дверных блоков, а также других конструкций из древесины в жилых, производственных, административных, общеобразовательных, детских дошкольных и других типов зданий.</t>
  </si>
  <si>
    <t xml:space="preserve">     Вид</t>
  </si>
  <si>
    <t>650</t>
  </si>
  <si>
    <t>700</t>
  </si>
  <si>
    <t>400-500</t>
  </si>
  <si>
    <t>Цена руб/кг</t>
  </si>
  <si>
    <t>Цена (руб./шт)</t>
  </si>
  <si>
    <t>банка жест.    0,7 кг</t>
  </si>
  <si>
    <t>0,75кг</t>
  </si>
  <si>
    <t>4</t>
  </si>
  <si>
    <t>Огнезащитный состав для кабеля и кабельных линий</t>
  </si>
  <si>
    <t>Стабитерм 225</t>
  </si>
  <si>
    <t>1,36 кг/м2</t>
  </si>
  <si>
    <t>Огнезащитный состав на водной основе для защиты кабелей Стабитерм-225 — это сложная, многокомпонентная система, представляющая собой смесь огнезащитных компонентов, наполнителей, функциональных добавок в водно-дисперсном связующем. В процессе нагревания происходит вспучивание огнезащитного состава.</t>
  </si>
  <si>
    <t>12 июля 2022 Цены могли измниться. Уточняйте.</t>
  </si>
  <si>
    <t>Конструктивная огнезащита
металлоконструкций и железобетона методом
влажного торкретирования. Для
внутренних работ.</t>
  </si>
  <si>
    <t>50/-</t>
  </si>
  <si>
    <t xml:space="preserve">180 мин
9,24 кг/м2         </t>
  </si>
  <si>
    <t>25/15</t>
  </si>
  <si>
    <r>
      <rPr>
        <b/>
        <sz val="11"/>
        <color indexed="8"/>
        <rFont val="Verdana"/>
        <family val="2"/>
      </rPr>
      <t>Фасадная защитная эмаль для покрытий «КЕДР-МЕТ-КО» и «КЕДР-АС»</t>
    </r>
    <r>
      <rPr>
        <sz val="10"/>
        <color indexed="8"/>
        <rFont val="Verdana"/>
        <family val="2"/>
      </rPr>
      <t xml:space="preserve">                                     
(-15ºС, +40ºС) цвет
 белый с бежевым оттенком , органо-разбавляемая</t>
    </r>
  </si>
  <si>
    <t>Атмосферостойкое огнезащитное покрытие на органической основе для защиты металлоконструкций, расположенных на открытом воздухе. Устойчиво к агрессивным средам.</t>
  </si>
  <si>
    <r>
      <rPr>
        <b/>
        <sz val="11"/>
        <color indexed="8"/>
        <rFont val="Verdana"/>
        <family val="2"/>
        <charset val="204"/>
      </rPr>
      <t xml:space="preserve">«КЕДР-АС»  </t>
    </r>
    <r>
      <rPr>
        <sz val="10"/>
        <color indexed="8"/>
        <rFont val="Verdana"/>
        <family val="2"/>
      </rPr>
      <t xml:space="preserve">                             Огнезащитное атмосферостойкое покрытие (-15ºС, +50ºС (цвет серый, на водной основе)</t>
    </r>
  </si>
  <si>
    <t>40/15</t>
  </si>
  <si>
    <t xml:space="preserve">Ведро мет.
20л
(20кг)
</t>
  </si>
  <si>
    <t xml:space="preserve">90 мин
2,82 кг/м2                                                                   ---------------- 
60 мин
2,68 кг/м2
</t>
  </si>
  <si>
    <t>от 40 мин до 90 мин</t>
  </si>
  <si>
    <t xml:space="preserve">EI
60
мин
</t>
  </si>
  <si>
    <t xml:space="preserve">60
мин
2,3                                   кг/м2
</t>
  </si>
  <si>
    <t>Цены действительны с 12 января 2023 г.</t>
  </si>
  <si>
    <t>СНЯТ С ПРОИЗВОДСТВА</t>
  </si>
  <si>
    <t>Остаток на складе: 2 штуки по 22кг</t>
  </si>
  <si>
    <t>бочка                                                           48кг</t>
  </si>
  <si>
    <t>Биозащита       100      Огнезащита 280/180     (400)</t>
  </si>
  <si>
    <t>Цены действительны с 13 февраля 2023 г.</t>
  </si>
  <si>
    <t>Цены действительны с 01 февраля 2023 г.</t>
  </si>
  <si>
    <t>Цены действительны с 13 февраля 2023</t>
  </si>
  <si>
    <t>бочка                      48кг</t>
  </si>
  <si>
    <t>бочка                   23кг</t>
  </si>
  <si>
    <t>бочка                        48кг</t>
  </si>
  <si>
    <t>бочка                      23кг</t>
  </si>
  <si>
    <t>бочка                     48кг</t>
  </si>
  <si>
    <t>бочка                   48кг</t>
  </si>
  <si>
    <t>бочка                                    23кг</t>
  </si>
</sst>
</file>

<file path=xl/styles.xml><?xml version="1.0" encoding="utf-8"?>
<styleSheet xmlns="http://schemas.openxmlformats.org/spreadsheetml/2006/main">
  <numFmts count="6">
    <numFmt numFmtId="43" formatCode="_-* #,##0.00\ _р_._-;\-* #,##0.00\ _р_._-;_-* &quot;-&quot;??\ _р_._-;_-@_-"/>
    <numFmt numFmtId="164" formatCode="_-* #,##0.00&quot;р.&quot;_-;\-* #,##0.00&quot;р.&quot;_-;_-* &quot;-&quot;??&quot;р.&quot;_-;_-@_-"/>
    <numFmt numFmtId="165" formatCode="_-* #,##0.00_р_._-;\-* #,##0.00_р_._-;_-* &quot;-&quot;??_р_._-;_-@_-"/>
    <numFmt numFmtId="166" formatCode="#,##0_ ;[Red]\-#,##0\ "/>
    <numFmt numFmtId="167" formatCode="0.0"/>
    <numFmt numFmtId="168" formatCode="#,##0.00_ ;[Red]\-#,##0.00\ "/>
  </numFmts>
  <fonts count="113">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4"/>
      <name val="Arial Cyr"/>
    </font>
    <font>
      <b/>
      <sz val="28"/>
      <name val="Arial Cyr"/>
    </font>
    <font>
      <sz val="10"/>
      <name val="Arial"/>
      <family val="2"/>
    </font>
    <font>
      <sz val="10"/>
      <name val="Arial Cyr"/>
    </font>
    <font>
      <u/>
      <sz val="10"/>
      <color indexed="12"/>
      <name val="Arial Cyr"/>
    </font>
    <font>
      <u/>
      <sz val="17.600000000000001"/>
      <color indexed="12"/>
      <name val="Calibri"/>
      <family val="2"/>
    </font>
    <font>
      <b/>
      <sz val="12"/>
      <name val="Arial Cyr"/>
    </font>
    <font>
      <b/>
      <sz val="22"/>
      <name val="Verdana"/>
      <family val="2"/>
    </font>
    <font>
      <b/>
      <sz val="14"/>
      <name val="Verdana"/>
      <family val="2"/>
    </font>
    <font>
      <sz val="9"/>
      <name val="Verdana"/>
      <family val="2"/>
    </font>
    <font>
      <b/>
      <sz val="11"/>
      <name val="Verdana"/>
      <family val="2"/>
    </font>
    <font>
      <b/>
      <sz val="9"/>
      <name val="Verdana"/>
      <family val="2"/>
    </font>
    <font>
      <sz val="11"/>
      <name val="Verdana"/>
      <family val="2"/>
    </font>
    <font>
      <sz val="10"/>
      <name val="Verdana"/>
      <family val="2"/>
    </font>
    <font>
      <b/>
      <sz val="12"/>
      <name val="Verdana"/>
      <family val="2"/>
    </font>
    <font>
      <sz val="12"/>
      <name val="Verdana"/>
      <family val="2"/>
    </font>
    <font>
      <b/>
      <sz val="16"/>
      <color indexed="9"/>
      <name val="Verdana"/>
      <family val="2"/>
    </font>
    <font>
      <sz val="14"/>
      <name val="Verdana"/>
      <family val="2"/>
    </font>
    <font>
      <sz val="8"/>
      <name val="Verdana"/>
      <family val="2"/>
    </font>
    <font>
      <b/>
      <sz val="14"/>
      <name val="Calibri"/>
      <family val="2"/>
    </font>
    <font>
      <b/>
      <sz val="16"/>
      <name val="Verdana"/>
      <family val="2"/>
    </font>
    <font>
      <sz val="18"/>
      <color indexed="60"/>
      <name val="Verdana"/>
      <family val="2"/>
    </font>
    <font>
      <sz val="14"/>
      <name val="Arial Cyr"/>
    </font>
    <font>
      <sz val="14"/>
      <name val="Vrinda"/>
      <family val="2"/>
    </font>
    <font>
      <b/>
      <sz val="12"/>
      <color indexed="10"/>
      <name val="Verdana"/>
      <family val="2"/>
    </font>
    <font>
      <sz val="18"/>
      <color indexed="56"/>
      <name val="Arial Cyr"/>
    </font>
    <font>
      <sz val="28"/>
      <color indexed="56"/>
      <name val="Arial Cyr"/>
    </font>
    <font>
      <sz val="22"/>
      <name val="Vrinda"/>
      <family val="2"/>
    </font>
    <font>
      <sz val="16"/>
      <name val="Verdana"/>
      <family val="2"/>
    </font>
    <font>
      <b/>
      <sz val="14"/>
      <color indexed="10"/>
      <name val="Verdana"/>
      <family val="2"/>
    </font>
    <font>
      <b/>
      <sz val="18"/>
      <name val="Verdana"/>
      <family val="2"/>
    </font>
    <font>
      <sz val="10"/>
      <color indexed="8"/>
      <name val="Verdana"/>
      <family val="2"/>
    </font>
    <font>
      <b/>
      <sz val="11"/>
      <color indexed="8"/>
      <name val="Verdana"/>
      <family val="2"/>
    </font>
    <font>
      <b/>
      <u/>
      <sz val="12"/>
      <name val="Verdana"/>
      <family val="2"/>
    </font>
    <font>
      <vertAlign val="superscript"/>
      <sz val="9"/>
      <color indexed="8"/>
      <name val="Arial"/>
      <family val="2"/>
    </font>
    <font>
      <b/>
      <sz val="18"/>
      <name val="Arial"/>
      <family val="2"/>
    </font>
    <font>
      <sz val="18"/>
      <name val="Arial"/>
      <family val="2"/>
    </font>
    <font>
      <b/>
      <sz val="11"/>
      <color indexed="9"/>
      <name val="Verdana"/>
      <family val="2"/>
    </font>
    <font>
      <sz val="12"/>
      <color indexed="63"/>
      <name val="Verdana"/>
      <family val="2"/>
    </font>
    <font>
      <b/>
      <sz val="12"/>
      <color indexed="63"/>
      <name val="Verdana"/>
      <family val="2"/>
    </font>
    <font>
      <vertAlign val="superscript"/>
      <sz val="11"/>
      <color indexed="63"/>
      <name val="Arial"/>
      <family val="2"/>
    </font>
    <font>
      <b/>
      <sz val="14"/>
      <name val="Tahoma"/>
      <family val="2"/>
    </font>
    <font>
      <u/>
      <sz val="20"/>
      <color indexed="12"/>
      <name val="Arial Cyr"/>
    </font>
    <font>
      <sz val="12"/>
      <color theme="1"/>
      <name val="Verdana"/>
      <family val="2"/>
    </font>
    <font>
      <sz val="11"/>
      <color theme="1"/>
      <name val="Verdana"/>
      <family val="2"/>
    </font>
    <font>
      <sz val="10"/>
      <color theme="1"/>
      <name val="Verdana"/>
      <family val="2"/>
    </font>
    <font>
      <b/>
      <sz val="12"/>
      <color theme="1"/>
      <name val="Verdana"/>
      <family val="2"/>
    </font>
    <font>
      <b/>
      <sz val="16"/>
      <color theme="0"/>
      <name val="Verdana"/>
      <family val="2"/>
    </font>
    <font>
      <b/>
      <sz val="12"/>
      <color theme="0"/>
      <name val="Vrinda"/>
      <family val="2"/>
    </font>
    <font>
      <sz val="26"/>
      <color theme="4"/>
      <name val="Verdana"/>
      <family val="2"/>
    </font>
    <font>
      <b/>
      <sz val="12"/>
      <color theme="0"/>
      <name val="Verdana"/>
      <family val="2"/>
    </font>
    <font>
      <sz val="11"/>
      <color rgb="FF333333"/>
      <name val="Arial"/>
      <family val="2"/>
    </font>
    <font>
      <sz val="22"/>
      <color rgb="FF002060"/>
      <name val="Arial Cyr"/>
    </font>
    <font>
      <sz val="18"/>
      <color theme="4"/>
      <name val="Verdana"/>
      <family val="2"/>
    </font>
    <font>
      <sz val="14"/>
      <color theme="1" tint="4.9989318521683403E-2"/>
      <name val="Verdana"/>
      <family val="2"/>
    </font>
    <font>
      <sz val="14"/>
      <color theme="0"/>
      <name val="Verdana"/>
      <family val="2"/>
    </font>
    <font>
      <sz val="20"/>
      <color theme="4"/>
      <name val="Verdana"/>
      <family val="2"/>
    </font>
    <font>
      <sz val="22"/>
      <color theme="4"/>
      <name val="Verdana"/>
      <family val="2"/>
    </font>
    <font>
      <b/>
      <sz val="16"/>
      <color theme="1"/>
      <name val="Verdana"/>
      <family val="2"/>
    </font>
    <font>
      <sz val="12"/>
      <color rgb="FF333333"/>
      <name val="Verdana"/>
      <family val="2"/>
    </font>
    <font>
      <b/>
      <sz val="14"/>
      <color theme="1"/>
      <name val="Tahoma"/>
      <family val="2"/>
    </font>
    <font>
      <sz val="12"/>
      <color theme="4" tint="-0.249977111117893"/>
      <name val="Verdana"/>
      <family val="2"/>
    </font>
    <font>
      <sz val="14"/>
      <color theme="4"/>
      <name val="Verdana"/>
      <family val="2"/>
    </font>
    <font>
      <b/>
      <sz val="11"/>
      <color rgb="FF000000"/>
      <name val="Arial"/>
      <family val="2"/>
      <charset val="204"/>
    </font>
    <font>
      <b/>
      <sz val="11"/>
      <color rgb="FFFFFFFF"/>
      <name val="Arial"/>
      <family val="2"/>
      <charset val="204"/>
    </font>
    <font>
      <sz val="11"/>
      <color rgb="FF000000"/>
      <name val="Arial"/>
      <family val="2"/>
      <charset val="204"/>
    </font>
    <font>
      <b/>
      <u/>
      <sz val="12"/>
      <color theme="10"/>
      <name val="Arial Cyr"/>
      <charset val="204"/>
    </font>
    <font>
      <b/>
      <sz val="18"/>
      <name val="Arial"/>
      <family val="2"/>
      <charset val="204"/>
    </font>
    <font>
      <sz val="13"/>
      <name val="Arial Cyr"/>
      <charset val="204"/>
    </font>
    <font>
      <sz val="14"/>
      <name val="Verdana"/>
      <family val="2"/>
      <charset val="204"/>
    </font>
    <font>
      <b/>
      <sz val="13"/>
      <name val="Arial Cyr"/>
      <charset val="204"/>
    </font>
    <font>
      <b/>
      <sz val="14"/>
      <name val="Verdana"/>
      <family val="2"/>
      <charset val="204"/>
    </font>
    <font>
      <sz val="11"/>
      <color theme="1"/>
      <name val="Calibri"/>
      <family val="2"/>
      <scheme val="minor"/>
    </font>
    <font>
      <sz val="11"/>
      <name val="Arial"/>
      <family val="2"/>
      <charset val="204"/>
    </font>
    <font>
      <sz val="18"/>
      <name val="Arial"/>
      <family val="2"/>
      <charset val="204"/>
    </font>
    <font>
      <b/>
      <sz val="18"/>
      <name val="Verdana"/>
      <family val="2"/>
      <charset val="204"/>
    </font>
    <font>
      <sz val="18"/>
      <color theme="3" tint="0.39997558519241921"/>
      <name val="Verdana"/>
      <family val="2"/>
      <charset val="204"/>
    </font>
    <font>
      <u/>
      <sz val="18"/>
      <color indexed="12"/>
      <name val="Arial Cyr"/>
    </font>
    <font>
      <b/>
      <sz val="12"/>
      <name val="Verdana"/>
      <family val="2"/>
      <charset val="204"/>
    </font>
    <font>
      <sz val="12"/>
      <name val="Verdana"/>
      <family val="2"/>
      <charset val="204"/>
    </font>
    <font>
      <sz val="11"/>
      <color theme="1"/>
      <name val="Verdana"/>
      <family val="2"/>
      <charset val="204"/>
    </font>
    <font>
      <sz val="12"/>
      <color theme="1"/>
      <name val="Verdana"/>
      <family val="2"/>
      <charset val="204"/>
    </font>
    <font>
      <b/>
      <sz val="12"/>
      <color theme="1"/>
      <name val="Verdana"/>
      <family val="2"/>
      <charset val="204"/>
    </font>
    <font>
      <sz val="22"/>
      <color theme="3" tint="0.39997558519241921"/>
      <name val="Verdana"/>
      <family val="2"/>
      <charset val="204"/>
    </font>
    <font>
      <b/>
      <sz val="14"/>
      <color theme="1" tint="4.9989318521683403E-2"/>
      <name val="Verdana"/>
      <family val="2"/>
      <charset val="204"/>
    </font>
    <font>
      <sz val="12"/>
      <color theme="1"/>
      <name val="Calibri"/>
      <family val="2"/>
      <scheme val="minor"/>
    </font>
    <font>
      <u/>
      <sz val="16"/>
      <color indexed="12"/>
      <name val="Verdana"/>
      <family val="2"/>
      <charset val="204"/>
    </font>
    <font>
      <sz val="16"/>
      <color theme="1"/>
      <name val="Verdana"/>
      <family val="2"/>
      <charset val="204"/>
    </font>
    <font>
      <sz val="22"/>
      <color theme="1"/>
      <name val="Verdana"/>
      <family val="2"/>
      <charset val="204"/>
    </font>
    <font>
      <sz val="12"/>
      <color theme="0"/>
      <name val="Verdana"/>
      <family val="2"/>
      <charset val="204"/>
    </font>
    <font>
      <sz val="12"/>
      <color theme="3" tint="0.39997558519241921"/>
      <name val="Verdana"/>
      <family val="2"/>
      <charset val="204"/>
    </font>
    <font>
      <b/>
      <sz val="11"/>
      <color theme="1"/>
      <name val="Verdana"/>
      <family val="2"/>
      <charset val="204"/>
    </font>
    <font>
      <sz val="10"/>
      <color theme="1"/>
      <name val="Verdana"/>
      <family val="2"/>
      <charset val="204"/>
    </font>
    <font>
      <sz val="12"/>
      <color theme="0"/>
      <name val="Vrinda"/>
      <charset val="204"/>
    </font>
    <font>
      <sz val="16"/>
      <color theme="3" tint="0.39997558519241921"/>
      <name val="Verdana"/>
      <family val="2"/>
      <charset val="204"/>
    </font>
    <font>
      <u/>
      <sz val="18"/>
      <color indexed="12"/>
      <name val="Verdana"/>
      <family val="2"/>
      <charset val="204"/>
    </font>
    <font>
      <sz val="18"/>
      <color theme="1"/>
      <name val="Verdana"/>
      <family val="2"/>
      <charset val="204"/>
    </font>
    <font>
      <u/>
      <sz val="22"/>
      <color indexed="12"/>
      <name val="Arial Cyr"/>
    </font>
    <font>
      <sz val="10"/>
      <name val="Arial Cyr"/>
      <charset val="204"/>
    </font>
    <font>
      <u/>
      <sz val="26"/>
      <color indexed="12"/>
      <name val="Arial Cyr"/>
    </font>
    <font>
      <sz val="14"/>
      <color rgb="FF262626"/>
      <name val="Verdana"/>
      <family val="2"/>
      <charset val="204"/>
    </font>
    <font>
      <b/>
      <sz val="10"/>
      <color theme="1"/>
      <name val="Verdana"/>
      <family val="2"/>
      <charset val="204"/>
    </font>
    <font>
      <b/>
      <sz val="16"/>
      <color theme="7" tint="0.79998168889431442"/>
      <name val="Verdana"/>
      <family val="2"/>
    </font>
    <font>
      <sz val="26"/>
      <color indexed="12"/>
      <name val="Arial Cyr"/>
    </font>
    <font>
      <b/>
      <sz val="16"/>
      <color theme="0"/>
      <name val="Verdana"/>
      <family val="2"/>
      <charset val="204"/>
    </font>
    <font>
      <sz val="10"/>
      <color indexed="8"/>
      <name val="Verdana"/>
      <family val="2"/>
      <charset val="204"/>
    </font>
    <font>
      <b/>
      <sz val="11"/>
      <color indexed="8"/>
      <name val="Verdana"/>
      <family val="2"/>
      <charset val="204"/>
    </font>
    <font>
      <sz val="10"/>
      <color rgb="FF1A1D1C"/>
      <name val="Verdana"/>
      <family val="2"/>
      <charset val="204"/>
    </font>
    <font>
      <sz val="14"/>
      <color theme="1"/>
      <name val="Verdana"/>
      <family val="2"/>
      <charset val="204"/>
    </font>
  </fonts>
  <fills count="43">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4" tint="-0.49998474074526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5" tint="-0.249977111117893"/>
        <bgColor indexed="64"/>
      </patternFill>
    </fill>
    <fill>
      <patternFill patternType="solid">
        <fgColor rgb="FFCC3300"/>
        <bgColor indexed="64"/>
      </patternFill>
    </fill>
    <fill>
      <patternFill patternType="solid">
        <fgColor theme="5" tint="0.39997558519241921"/>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rgb="FFFF0000"/>
        <bgColor indexed="64"/>
      </patternFill>
    </fill>
    <fill>
      <patternFill patternType="solid">
        <fgColor rgb="FF00B0F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C00000"/>
        <bgColor indexed="64"/>
      </patternFill>
    </fill>
    <fill>
      <patternFill patternType="solid">
        <fgColor rgb="FF00B050"/>
        <bgColor indexed="64"/>
      </patternFill>
    </fill>
    <fill>
      <patternFill patternType="solid">
        <fgColor theme="4" tint="-0.249977111117893"/>
        <bgColor indexed="64"/>
      </patternFill>
    </fill>
    <fill>
      <patternFill patternType="solid">
        <fgColor theme="6" tint="0.39997558519241921"/>
        <bgColor indexed="64"/>
      </patternFill>
    </fill>
    <fill>
      <patternFill patternType="solid">
        <fgColor theme="3" tint="-0.249977111117893"/>
        <bgColor indexed="64"/>
      </patternFill>
    </fill>
    <fill>
      <patternFill patternType="solid">
        <fgColor theme="1" tint="0.14999847407452621"/>
        <bgColor indexed="64"/>
      </patternFill>
    </fill>
    <fill>
      <patternFill patternType="solid">
        <fgColor theme="2" tint="-0.749992370372631"/>
        <bgColor indexed="64"/>
      </patternFill>
    </fill>
    <fill>
      <patternFill patternType="solid">
        <fgColor rgb="FF538135"/>
        <bgColor indexed="64"/>
      </patternFill>
    </fill>
    <fill>
      <patternFill patternType="solid">
        <fgColor rgb="FFCCFFCC"/>
        <bgColor indexed="64"/>
      </patternFill>
    </fill>
    <fill>
      <patternFill patternType="solid">
        <fgColor rgb="FF806000"/>
        <bgColor indexed="64"/>
      </patternFill>
    </fill>
    <fill>
      <patternFill patternType="solid">
        <fgColor rgb="FF0070C0"/>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92D05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0" tint="-0.499984740745262"/>
        <bgColor indexed="64"/>
      </patternFill>
    </fill>
  </fills>
  <borders count="117">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bottom/>
      <diagonal/>
    </border>
    <border>
      <left/>
      <right style="thin">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auto="1"/>
      </left>
      <right style="thin">
        <color auto="1"/>
      </right>
      <top style="thin">
        <color auto="1"/>
      </top>
      <bottom style="thin">
        <color indexed="64"/>
      </bottom>
      <diagonal/>
    </border>
    <border>
      <left style="thin">
        <color auto="1"/>
      </left>
      <right style="thick">
        <color auto="1"/>
      </right>
      <top style="thin">
        <color auto="1"/>
      </top>
      <bottom style="thin">
        <color indexed="64"/>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top style="medium">
        <color auto="1"/>
      </top>
      <bottom style="medium">
        <color indexed="64"/>
      </bottom>
      <diagonal/>
    </border>
    <border>
      <left style="thick">
        <color auto="1"/>
      </left>
      <right style="medium">
        <color auto="1"/>
      </right>
      <top style="medium">
        <color auto="1"/>
      </top>
      <bottom/>
      <diagonal/>
    </border>
    <border>
      <left style="medium">
        <color auto="1"/>
      </left>
      <right style="thick">
        <color auto="1"/>
      </right>
      <top style="medium">
        <color auto="1"/>
      </top>
      <bottom/>
      <diagonal/>
    </border>
    <border>
      <left/>
      <right style="thick">
        <color indexed="64"/>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ck">
        <color auto="1"/>
      </left>
      <right style="thin">
        <color auto="1"/>
      </right>
      <top style="thin">
        <color auto="1"/>
      </top>
      <bottom/>
      <diagonal/>
    </border>
    <border>
      <left style="thin">
        <color auto="1"/>
      </left>
      <right style="thick">
        <color auto="1"/>
      </right>
      <top style="thin">
        <color auto="1"/>
      </top>
      <bottom/>
      <diagonal/>
    </border>
    <border>
      <left style="thick">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bottom/>
      <diagonal/>
    </border>
    <border>
      <left style="thick">
        <color indexed="64"/>
      </left>
      <right style="thin">
        <color indexed="64"/>
      </right>
      <top style="medium">
        <color indexed="64"/>
      </top>
      <bottom/>
      <diagonal/>
    </border>
    <border>
      <left style="thick">
        <color indexed="64"/>
      </left>
      <right style="thin">
        <color indexed="64"/>
      </right>
      <top/>
      <bottom style="medium">
        <color indexed="64"/>
      </bottom>
      <diagonal/>
    </border>
    <border>
      <left style="thick">
        <color auto="1"/>
      </left>
      <right style="thin">
        <color auto="1"/>
      </right>
      <top/>
      <bottom style="thin">
        <color indexed="64"/>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medium">
        <color auto="1"/>
      </right>
      <top style="thick">
        <color auto="1"/>
      </top>
      <bottom style="medium">
        <color auto="1"/>
      </bottom>
      <diagonal/>
    </border>
    <border>
      <left style="thick">
        <color indexed="64"/>
      </left>
      <right/>
      <top/>
      <bottom/>
      <diagonal/>
    </border>
    <border>
      <left style="thick">
        <color indexed="64"/>
      </left>
      <right/>
      <top/>
      <bottom style="thin">
        <color indexed="64"/>
      </bottom>
      <diagonal/>
    </border>
    <border>
      <left style="thick">
        <color auto="1"/>
      </left>
      <right/>
      <top style="thin">
        <color auto="1"/>
      </top>
      <bottom/>
      <diagonal/>
    </border>
    <border>
      <left style="thin">
        <color indexed="64"/>
      </left>
      <right style="thick">
        <color indexed="64"/>
      </right>
      <top/>
      <bottom style="thin">
        <color indexed="64"/>
      </bottom>
      <diagonal/>
    </border>
    <border>
      <left/>
      <right style="medium">
        <color indexed="64"/>
      </right>
      <top style="thin">
        <color indexed="64"/>
      </top>
      <bottom/>
      <diagonal/>
    </border>
    <border>
      <left style="thick">
        <color auto="1"/>
      </left>
      <right/>
      <top style="thin">
        <color auto="1"/>
      </top>
      <bottom style="thin">
        <color indexed="64"/>
      </bottom>
      <diagonal/>
    </border>
    <border>
      <left/>
      <right style="thick">
        <color auto="1"/>
      </right>
      <top style="thin">
        <color auto="1"/>
      </top>
      <bottom style="thin">
        <color indexed="64"/>
      </bottom>
      <diagonal/>
    </border>
    <border>
      <left/>
      <right style="medium">
        <color indexed="64"/>
      </right>
      <top style="thin">
        <color indexed="64"/>
      </top>
      <bottom style="thin">
        <color indexed="64"/>
      </bottom>
      <diagonal/>
    </border>
    <border>
      <left style="thick">
        <color indexed="64"/>
      </left>
      <right style="medium">
        <color indexed="64"/>
      </right>
      <top style="medium">
        <color indexed="64"/>
      </top>
      <bottom style="thick">
        <color indexed="64"/>
      </bottom>
      <diagonal/>
    </border>
    <border>
      <left style="medium">
        <color indexed="64"/>
      </left>
      <right style="medium">
        <color indexed="64"/>
      </right>
      <top style="medium">
        <color indexed="64"/>
      </top>
      <bottom style="thick">
        <color indexed="64"/>
      </bottom>
      <diagonal/>
    </border>
    <border>
      <left style="medium">
        <color auto="1"/>
      </left>
      <right style="thick">
        <color auto="1"/>
      </right>
      <top/>
      <bottom/>
      <diagonal/>
    </border>
    <border>
      <left style="medium">
        <color auto="1"/>
      </left>
      <right style="thick">
        <color auto="1"/>
      </right>
      <top/>
      <bottom style="medium">
        <color auto="1"/>
      </bottom>
      <diagonal/>
    </border>
    <border>
      <left style="medium">
        <color auto="1"/>
      </left>
      <right style="thick">
        <color indexed="64"/>
      </right>
      <top/>
      <bottom style="thick">
        <color indexed="64"/>
      </bottom>
      <diagonal/>
    </border>
  </borders>
  <cellStyleXfs count="10">
    <xf numFmtId="0" fontId="0" fillId="0" borderId="0"/>
    <xf numFmtId="0" fontId="8"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64" fontId="7" fillId="0" borderId="0" applyFont="0" applyFill="0" applyBorder="0" applyAlignment="0" applyProtection="0"/>
    <xf numFmtId="0" fontId="6" fillId="0" borderId="0"/>
    <xf numFmtId="0" fontId="7" fillId="0" borderId="0"/>
    <xf numFmtId="43" fontId="76" fillId="0" borderId="0" applyFont="0" applyFill="0" applyBorder="0" applyAlignment="0" applyProtection="0"/>
    <xf numFmtId="0" fontId="102" fillId="0" borderId="0"/>
    <xf numFmtId="165" fontId="102" fillId="0" borderId="0" applyFont="0" applyFill="0" applyBorder="0" applyAlignment="0" applyProtection="0"/>
    <xf numFmtId="0" fontId="70" fillId="0" borderId="0" applyNumberFormat="0" applyFill="0" applyBorder="0" applyAlignment="0" applyProtection="0">
      <alignment vertical="top"/>
      <protection locked="0"/>
    </xf>
  </cellStyleXfs>
  <cellXfs count="1269">
    <xf numFmtId="0" fontId="0" fillId="0" borderId="0" xfId="0"/>
    <xf numFmtId="0" fontId="7" fillId="0" borderId="0" xfId="5"/>
    <xf numFmtId="168" fontId="7" fillId="0" borderId="0" xfId="5" applyNumberFormat="1"/>
    <xf numFmtId="166" fontId="7" fillId="0" borderId="0" xfId="5" applyNumberFormat="1"/>
    <xf numFmtId="166" fontId="17" fillId="0" borderId="0" xfId="5" applyNumberFormat="1" applyFont="1" applyBorder="1"/>
    <xf numFmtId="0" fontId="17" fillId="0" borderId="0" xfId="5" applyFont="1" applyBorder="1"/>
    <xf numFmtId="0" fontId="19" fillId="0" borderId="0" xfId="5" applyFont="1" applyBorder="1"/>
    <xf numFmtId="0" fontId="7" fillId="0" borderId="0" xfId="5" applyBorder="1"/>
    <xf numFmtId="168" fontId="7" fillId="2" borderId="0" xfId="5" applyNumberFormat="1" applyFill="1"/>
    <xf numFmtId="166" fontId="21" fillId="3" borderId="4" xfId="5" applyNumberFormat="1" applyFont="1" applyFill="1" applyBorder="1" applyAlignment="1">
      <alignment horizontal="center" vertical="center" wrapText="1"/>
    </xf>
    <xf numFmtId="167" fontId="21" fillId="0" borderId="5" xfId="5" applyNumberFormat="1" applyFont="1" applyBorder="1" applyAlignment="1">
      <alignment horizontal="center" vertical="center" wrapText="1"/>
    </xf>
    <xf numFmtId="0" fontId="21" fillId="0" borderId="6" xfId="5" applyFont="1" applyBorder="1" applyAlignment="1">
      <alignment horizontal="center" vertical="center" wrapText="1"/>
    </xf>
    <xf numFmtId="0" fontId="10" fillId="0" borderId="7" xfId="5" applyFont="1" applyBorder="1" applyAlignment="1">
      <alignment horizontal="center" wrapText="1"/>
    </xf>
    <xf numFmtId="0" fontId="10" fillId="0" borderId="0" xfId="5" applyFont="1" applyBorder="1" applyAlignment="1">
      <alignment horizontal="center" wrapText="1"/>
    </xf>
    <xf numFmtId="0" fontId="4" fillId="0" borderId="0" xfId="5" applyFont="1" applyBorder="1" applyAlignment="1">
      <alignment horizontal="center" vertical="center" wrapText="1"/>
    </xf>
    <xf numFmtId="0" fontId="5" fillId="0" borderId="0" xfId="5" applyFont="1" applyBorder="1" applyAlignment="1">
      <alignment horizontal="center" vertical="center" wrapText="1"/>
    </xf>
    <xf numFmtId="0" fontId="7" fillId="0" borderId="8" xfId="5" applyBorder="1"/>
    <xf numFmtId="167" fontId="17" fillId="0" borderId="5" xfId="5" applyNumberFormat="1" applyFont="1" applyBorder="1" applyAlignment="1">
      <alignment horizontal="center" vertical="center" wrapText="1"/>
    </xf>
    <xf numFmtId="167" fontId="19" fillId="0" borderId="5" xfId="5" applyNumberFormat="1" applyFont="1" applyBorder="1" applyAlignment="1">
      <alignment horizontal="center" vertical="center" wrapText="1"/>
    </xf>
    <xf numFmtId="0" fontId="12" fillId="0" borderId="8" xfId="5" applyFont="1" applyBorder="1" applyAlignment="1">
      <alignment vertical="center"/>
    </xf>
    <xf numFmtId="0" fontId="12" fillId="0" borderId="16" xfId="5" applyFont="1" applyBorder="1" applyAlignment="1">
      <alignment horizontal="center" vertical="center"/>
    </xf>
    <xf numFmtId="0" fontId="18" fillId="0" borderId="17" xfId="5" applyFont="1" applyBorder="1" applyAlignment="1">
      <alignment vertical="center" wrapText="1"/>
    </xf>
    <xf numFmtId="0" fontId="18" fillId="0" borderId="17" xfId="5" applyFont="1" applyBorder="1" applyAlignment="1">
      <alignment horizontal="center" vertical="center" wrapText="1"/>
    </xf>
    <xf numFmtId="167" fontId="21" fillId="0" borderId="13" xfId="5" applyNumberFormat="1" applyFont="1" applyBorder="1" applyAlignment="1">
      <alignment horizontal="center" vertical="center" wrapText="1"/>
    </xf>
    <xf numFmtId="167" fontId="21" fillId="0" borderId="18" xfId="5" applyNumberFormat="1" applyFont="1" applyBorder="1" applyAlignment="1">
      <alignment horizontal="center" vertical="center" wrapText="1"/>
    </xf>
    <xf numFmtId="167" fontId="21" fillId="0" borderId="2" xfId="5" applyNumberFormat="1" applyFont="1" applyBorder="1" applyAlignment="1">
      <alignment horizontal="center" vertical="center" wrapText="1"/>
    </xf>
    <xf numFmtId="167" fontId="21" fillId="0" borderId="3" xfId="5" applyNumberFormat="1" applyFont="1" applyBorder="1" applyAlignment="1">
      <alignment horizontal="center" vertical="center" wrapText="1"/>
    </xf>
    <xf numFmtId="0" fontId="7" fillId="0" borderId="5" xfId="5" applyBorder="1"/>
    <xf numFmtId="166" fontId="21" fillId="3" borderId="19" xfId="5" applyNumberFormat="1" applyFont="1" applyFill="1" applyBorder="1" applyAlignment="1">
      <alignment horizontal="center" vertical="center" wrapText="1"/>
    </xf>
    <xf numFmtId="166" fontId="21" fillId="3" borderId="20" xfId="5" applyNumberFormat="1" applyFont="1" applyFill="1" applyBorder="1" applyAlignment="1">
      <alignment horizontal="center" vertical="center" wrapText="1"/>
    </xf>
    <xf numFmtId="166" fontId="21" fillId="3" borderId="21" xfId="5" applyNumberFormat="1" applyFont="1" applyFill="1" applyBorder="1" applyAlignment="1">
      <alignment horizontal="center" vertical="center" wrapText="1"/>
    </xf>
    <xf numFmtId="0" fontId="8" fillId="0" borderId="5" xfId="1" applyBorder="1" applyAlignment="1" applyProtection="1"/>
    <xf numFmtId="0" fontId="26" fillId="0" borderId="7" xfId="5" applyFont="1" applyBorder="1" applyAlignment="1">
      <alignment vertical="center" wrapText="1"/>
    </xf>
    <xf numFmtId="0" fontId="7" fillId="0" borderId="7" xfId="5" applyBorder="1" applyAlignment="1"/>
    <xf numFmtId="166" fontId="7" fillId="0" borderId="7" xfId="5" applyNumberFormat="1" applyBorder="1"/>
    <xf numFmtId="167" fontId="21" fillId="0" borderId="22" xfId="5" applyNumberFormat="1" applyFont="1" applyBorder="1" applyAlignment="1">
      <alignment horizontal="center" vertical="center" wrapText="1"/>
    </xf>
    <xf numFmtId="167" fontId="21" fillId="0" borderId="15" xfId="5" applyNumberFormat="1" applyFont="1" applyBorder="1" applyAlignment="1">
      <alignment horizontal="center" vertical="center" wrapText="1"/>
    </xf>
    <xf numFmtId="167" fontId="21" fillId="0" borderId="25" xfId="5" applyNumberFormat="1" applyFont="1" applyBorder="1" applyAlignment="1">
      <alignment horizontal="center" vertical="center" wrapText="1"/>
    </xf>
    <xf numFmtId="167" fontId="21" fillId="0" borderId="1" xfId="5" applyNumberFormat="1" applyFont="1" applyBorder="1" applyAlignment="1">
      <alignment horizontal="center" vertical="center" wrapText="1"/>
    </xf>
    <xf numFmtId="0" fontId="19" fillId="0" borderId="6" xfId="5" applyFont="1" applyBorder="1" applyAlignment="1">
      <alignment horizontal="center" vertical="center" wrapText="1"/>
    </xf>
    <xf numFmtId="0" fontId="21" fillId="0" borderId="13" xfId="5" applyFont="1" applyFill="1" applyBorder="1" applyAlignment="1">
      <alignment horizontal="center" vertical="center" wrapText="1"/>
    </xf>
    <xf numFmtId="0" fontId="21" fillId="0" borderId="3" xfId="5" applyFont="1" applyFill="1" applyBorder="1" applyAlignment="1">
      <alignment horizontal="center" vertical="center" wrapText="1"/>
    </xf>
    <xf numFmtId="0" fontId="21" fillId="0" borderId="6" xfId="5" applyFont="1" applyFill="1" applyBorder="1" applyAlignment="1">
      <alignment horizontal="center" vertical="center" wrapText="1"/>
    </xf>
    <xf numFmtId="166" fontId="21" fillId="3" borderId="12" xfId="5" applyNumberFormat="1" applyFont="1" applyFill="1" applyBorder="1" applyAlignment="1">
      <alignment horizontal="center" vertical="center" wrapText="1"/>
    </xf>
    <xf numFmtId="0" fontId="18" fillId="0" borderId="26" xfId="5" applyFont="1" applyBorder="1" applyAlignment="1">
      <alignment horizontal="center" vertical="center" wrapText="1"/>
    </xf>
    <xf numFmtId="166" fontId="21" fillId="3" borderId="27" xfId="5" applyNumberFormat="1" applyFont="1" applyFill="1" applyBorder="1" applyAlignment="1">
      <alignment horizontal="center" vertical="center" wrapText="1"/>
    </xf>
    <xf numFmtId="0" fontId="7" fillId="0" borderId="28" xfId="5" applyBorder="1" applyAlignment="1"/>
    <xf numFmtId="49" fontId="12" fillId="0" borderId="29" xfId="5" applyNumberFormat="1" applyFont="1" applyFill="1" applyBorder="1" applyAlignment="1">
      <alignment horizontal="center" vertical="center" wrapText="1"/>
    </xf>
    <xf numFmtId="0" fontId="7" fillId="0" borderId="30" xfId="5" applyBorder="1" applyAlignment="1"/>
    <xf numFmtId="0" fontId="18" fillId="0" borderId="6" xfId="5" applyFont="1" applyBorder="1" applyAlignment="1">
      <alignment horizontal="center" vertical="center" wrapText="1"/>
    </xf>
    <xf numFmtId="49" fontId="12" fillId="0" borderId="12" xfId="5" applyNumberFormat="1" applyFont="1" applyFill="1" applyBorder="1" applyAlignment="1">
      <alignment horizontal="center" vertical="center" wrapText="1"/>
    </xf>
    <xf numFmtId="166" fontId="21" fillId="3" borderId="16" xfId="5" applyNumberFormat="1" applyFont="1" applyFill="1" applyBorder="1" applyAlignment="1">
      <alignment horizontal="center" vertical="center" wrapText="1"/>
    </xf>
    <xf numFmtId="0" fontId="7" fillId="0" borderId="7" xfId="5" applyBorder="1"/>
    <xf numFmtId="166" fontId="21" fillId="3" borderId="11" xfId="5" applyNumberFormat="1" applyFont="1" applyFill="1" applyBorder="1" applyAlignment="1">
      <alignment horizontal="center" vertical="center" wrapText="1"/>
    </xf>
    <xf numFmtId="0" fontId="7" fillId="0" borderId="28" xfId="5" applyBorder="1" applyAlignment="1">
      <alignment horizontal="center"/>
    </xf>
    <xf numFmtId="166" fontId="21" fillId="3" borderId="31" xfId="5" applyNumberFormat="1" applyFont="1" applyFill="1" applyBorder="1" applyAlignment="1">
      <alignment horizontal="center" vertical="center" wrapText="1"/>
    </xf>
    <xf numFmtId="166" fontId="21" fillId="3" borderId="9" xfId="5" applyNumberFormat="1" applyFont="1" applyFill="1" applyBorder="1" applyAlignment="1">
      <alignment horizontal="center" vertical="center" wrapText="1"/>
    </xf>
    <xf numFmtId="166" fontId="21" fillId="3" borderId="10" xfId="5" applyNumberFormat="1" applyFont="1" applyFill="1" applyBorder="1" applyAlignment="1">
      <alignment horizontal="center" vertical="center" wrapText="1"/>
    </xf>
    <xf numFmtId="167" fontId="21" fillId="0" borderId="32" xfId="5" applyNumberFormat="1" applyFont="1" applyBorder="1" applyAlignment="1">
      <alignment horizontal="center" vertical="center" wrapText="1"/>
    </xf>
    <xf numFmtId="0" fontId="7" fillId="0" borderId="30" xfId="5" applyBorder="1" applyAlignment="1">
      <alignment horizontal="center"/>
    </xf>
    <xf numFmtId="167" fontId="21" fillId="0" borderId="30" xfId="5" applyNumberFormat="1" applyFont="1" applyBorder="1" applyAlignment="1">
      <alignment horizontal="center" vertical="center" wrapText="1"/>
    </xf>
    <xf numFmtId="166" fontId="21" fillId="3" borderId="33" xfId="5" applyNumberFormat="1" applyFont="1" applyFill="1" applyBorder="1" applyAlignment="1">
      <alignment horizontal="center" vertical="center" wrapText="1"/>
    </xf>
    <xf numFmtId="166" fontId="21" fillId="3" borderId="31" xfId="5" applyNumberFormat="1" applyFont="1" applyFill="1" applyBorder="1" applyAlignment="1">
      <alignment horizontal="center" vertical="center" wrapText="1"/>
    </xf>
    <xf numFmtId="166" fontId="21" fillId="3" borderId="9" xfId="5" applyNumberFormat="1" applyFont="1" applyFill="1" applyBorder="1" applyAlignment="1">
      <alignment horizontal="center" vertical="center" wrapText="1"/>
    </xf>
    <xf numFmtId="166" fontId="21" fillId="3" borderId="10" xfId="5" applyNumberFormat="1" applyFont="1" applyFill="1" applyBorder="1" applyAlignment="1">
      <alignment horizontal="center" vertical="center" wrapText="1"/>
    </xf>
    <xf numFmtId="1" fontId="21" fillId="0" borderId="5" xfId="5" applyNumberFormat="1" applyFont="1" applyFill="1" applyBorder="1" applyAlignment="1">
      <alignment horizontal="center" vertical="center" wrapText="1"/>
    </xf>
    <xf numFmtId="166" fontId="21" fillId="3" borderId="10" xfId="5" applyNumberFormat="1" applyFont="1" applyFill="1" applyBorder="1" applyAlignment="1">
      <alignment horizontal="center" vertical="center" wrapText="1"/>
    </xf>
    <xf numFmtId="0" fontId="47" fillId="0" borderId="5" xfId="0" applyFont="1" applyBorder="1" applyAlignment="1">
      <alignment horizontal="center" vertical="center" wrapText="1"/>
    </xf>
    <xf numFmtId="0" fontId="47" fillId="0" borderId="5" xfId="0" applyFont="1" applyBorder="1" applyAlignment="1">
      <alignment horizontal="center" vertical="center"/>
    </xf>
    <xf numFmtId="0" fontId="48" fillId="0" borderId="5" xfId="0" applyFont="1" applyBorder="1" applyAlignment="1">
      <alignment horizontal="center" vertical="center" wrapText="1"/>
    </xf>
    <xf numFmtId="0" fontId="49" fillId="0" borderId="15" xfId="0" applyFont="1" applyBorder="1"/>
    <xf numFmtId="0" fontId="49" fillId="0" borderId="1" xfId="0" applyFont="1" applyBorder="1"/>
    <xf numFmtId="0" fontId="49" fillId="0" borderId="2" xfId="0" applyFont="1" applyBorder="1" applyAlignment="1">
      <alignment horizontal="center" vertical="center" wrapText="1"/>
    </xf>
    <xf numFmtId="0" fontId="47" fillId="0" borderId="2" xfId="0" applyFont="1" applyBorder="1" applyAlignment="1">
      <alignment horizontal="center" vertical="center" wrapText="1"/>
    </xf>
    <xf numFmtId="0" fontId="48" fillId="0" borderId="2" xfId="0" applyFont="1" applyBorder="1" applyAlignment="1">
      <alignment horizontal="center" vertical="center" wrapText="1"/>
    </xf>
    <xf numFmtId="0" fontId="49" fillId="0" borderId="25" xfId="0" applyFont="1" applyBorder="1"/>
    <xf numFmtId="0" fontId="47" fillId="0" borderId="18" xfId="0" applyFont="1" applyBorder="1" applyAlignment="1">
      <alignment horizontal="center" vertical="center" wrapText="1"/>
    </xf>
    <xf numFmtId="0" fontId="48" fillId="0" borderId="18" xfId="0" applyFont="1" applyBorder="1" applyAlignment="1">
      <alignment horizontal="center" vertical="center" wrapText="1"/>
    </xf>
    <xf numFmtId="0" fontId="49" fillId="0" borderId="32" xfId="0" applyFont="1" applyBorder="1"/>
    <xf numFmtId="0" fontId="49" fillId="0" borderId="35" xfId="0" applyFont="1" applyBorder="1" applyAlignment="1">
      <alignment horizontal="center" vertical="center" wrapText="1"/>
    </xf>
    <xf numFmtId="0" fontId="47" fillId="0" borderId="35" xfId="0" applyFont="1" applyBorder="1" applyAlignment="1">
      <alignment horizontal="center" vertical="center" wrapText="1"/>
    </xf>
    <xf numFmtId="49" fontId="47" fillId="0" borderId="35" xfId="0" applyNumberFormat="1" applyFont="1" applyBorder="1" applyAlignment="1">
      <alignment horizontal="center" vertical="center" wrapText="1"/>
    </xf>
    <xf numFmtId="0" fontId="48" fillId="0" borderId="35" xfId="0" applyFont="1" applyBorder="1" applyAlignment="1">
      <alignment horizontal="center" vertical="center" wrapText="1"/>
    </xf>
    <xf numFmtId="0" fontId="47" fillId="0" borderId="18" xfId="0" applyFont="1" applyBorder="1" applyAlignment="1">
      <alignment horizontal="center" vertical="center"/>
    </xf>
    <xf numFmtId="0" fontId="49" fillId="0" borderId="30" xfId="0" applyFont="1" applyBorder="1"/>
    <xf numFmtId="0" fontId="49" fillId="0" borderId="6" xfId="0" applyFont="1" applyBorder="1" applyAlignment="1">
      <alignment horizontal="center" vertical="center" wrapText="1"/>
    </xf>
    <xf numFmtId="0" fontId="47" fillId="0" borderId="6" xfId="0" applyFont="1" applyBorder="1" applyAlignment="1">
      <alignment horizontal="center" vertical="center" wrapText="1"/>
    </xf>
    <xf numFmtId="49" fontId="47" fillId="0" borderId="6" xfId="0" applyNumberFormat="1" applyFont="1" applyBorder="1" applyAlignment="1">
      <alignment horizontal="center" vertical="center" wrapText="1"/>
    </xf>
    <xf numFmtId="0" fontId="48" fillId="0" borderId="6" xfId="0" applyFont="1" applyBorder="1" applyAlignment="1">
      <alignment horizontal="center" vertical="center" wrapText="1"/>
    </xf>
    <xf numFmtId="0" fontId="50" fillId="0" borderId="12" xfId="0" applyFont="1" applyBorder="1" applyAlignment="1">
      <alignment horizontal="center" vertical="center"/>
    </xf>
    <xf numFmtId="0" fontId="49" fillId="0" borderId="22" xfId="0" applyFont="1" applyBorder="1"/>
    <xf numFmtId="0" fontId="47" fillId="0" borderId="3" xfId="0" applyFont="1" applyBorder="1" applyAlignment="1">
      <alignment horizontal="center" vertical="center" wrapText="1"/>
    </xf>
    <xf numFmtId="0" fontId="47" fillId="0" borderId="3" xfId="0" applyFont="1" applyBorder="1" applyAlignment="1">
      <alignment horizontal="center" vertical="center"/>
    </xf>
    <xf numFmtId="0" fontId="48" fillId="0" borderId="3" xfId="0" applyFont="1" applyBorder="1" applyAlignment="1">
      <alignment horizontal="center" vertical="center" wrapText="1"/>
    </xf>
    <xf numFmtId="0" fontId="50" fillId="0" borderId="9" xfId="0" applyFont="1" applyBorder="1" applyAlignment="1">
      <alignment horizontal="center" vertical="center"/>
    </xf>
    <xf numFmtId="0" fontId="47" fillId="0" borderId="2" xfId="0" applyFont="1" applyBorder="1" applyAlignment="1">
      <alignment horizontal="center" vertical="center"/>
    </xf>
    <xf numFmtId="0" fontId="49" fillId="0" borderId="36" xfId="0" applyFont="1" applyBorder="1"/>
    <xf numFmtId="0" fontId="47" fillId="0" borderId="13" xfId="0" applyFont="1" applyBorder="1" applyAlignment="1">
      <alignment horizontal="center" vertical="center" wrapText="1"/>
    </xf>
    <xf numFmtId="0" fontId="48" fillId="0" borderId="13" xfId="0" applyFont="1" applyBorder="1" applyAlignment="1">
      <alignment horizontal="center" vertical="center" wrapText="1"/>
    </xf>
    <xf numFmtId="0" fontId="47" fillId="0" borderId="6" xfId="0" applyFont="1" applyBorder="1" applyAlignment="1">
      <alignment horizontal="center" vertical="center"/>
    </xf>
    <xf numFmtId="0" fontId="49" fillId="0" borderId="37" xfId="0" applyFont="1" applyBorder="1"/>
    <xf numFmtId="0" fontId="49" fillId="0" borderId="38" xfId="0" applyFont="1" applyBorder="1" applyAlignment="1">
      <alignment horizontal="center" vertical="center" wrapText="1"/>
    </xf>
    <xf numFmtId="0" fontId="47" fillId="0" borderId="38" xfId="0" applyFont="1" applyBorder="1" applyAlignment="1">
      <alignment horizontal="center" vertical="center" wrapText="1"/>
    </xf>
    <xf numFmtId="0" fontId="47" fillId="0" borderId="38" xfId="0" applyFont="1" applyBorder="1" applyAlignment="1">
      <alignment horizontal="center" vertical="center"/>
    </xf>
    <xf numFmtId="0" fontId="48" fillId="0" borderId="38"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3"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35" xfId="0" applyFont="1" applyBorder="1" applyAlignment="1">
      <alignment horizontal="center" vertical="center" wrapText="1"/>
    </xf>
    <xf numFmtId="0" fontId="47" fillId="0" borderId="35" xfId="0" applyFont="1" applyBorder="1" applyAlignment="1">
      <alignment horizontal="center" vertical="center"/>
    </xf>
    <xf numFmtId="0" fontId="7" fillId="0" borderId="0" xfId="5" applyFill="1"/>
    <xf numFmtId="166" fontId="21" fillId="3" borderId="39" xfId="5" applyNumberFormat="1" applyFont="1" applyFill="1" applyBorder="1" applyAlignment="1">
      <alignment horizontal="center" vertical="center" wrapText="1"/>
    </xf>
    <xf numFmtId="166" fontId="7" fillId="0" borderId="0" xfId="5" applyNumberFormat="1" applyBorder="1"/>
    <xf numFmtId="166" fontId="21" fillId="0" borderId="0" xfId="5" applyNumberFormat="1" applyFont="1" applyFill="1" applyBorder="1" applyAlignment="1">
      <alignment vertical="center" wrapText="1"/>
    </xf>
    <xf numFmtId="167" fontId="21" fillId="0" borderId="6" xfId="5" applyNumberFormat="1" applyFont="1" applyBorder="1" applyAlignment="1">
      <alignment horizontal="center" vertical="center" wrapText="1"/>
    </xf>
    <xf numFmtId="166" fontId="21" fillId="3" borderId="41" xfId="5" applyNumberFormat="1" applyFont="1" applyFill="1" applyBorder="1" applyAlignment="1">
      <alignment horizontal="center" vertical="center" wrapText="1"/>
    </xf>
    <xf numFmtId="0" fontId="51" fillId="0" borderId="42" xfId="5" applyFont="1" applyFill="1" applyBorder="1" applyAlignment="1">
      <alignment horizontal="center" vertical="center" wrapText="1"/>
    </xf>
    <xf numFmtId="0" fontId="24" fillId="0" borderId="6" xfId="5" applyFont="1" applyFill="1" applyBorder="1" applyAlignment="1">
      <alignment horizontal="center" vertical="center" wrapText="1"/>
    </xf>
    <xf numFmtId="49" fontId="47" fillId="0" borderId="38" xfId="0" applyNumberFormat="1" applyFont="1" applyBorder="1" applyAlignment="1">
      <alignment horizontal="center" vertical="center"/>
    </xf>
    <xf numFmtId="49" fontId="47" fillId="0" borderId="13" xfId="0" applyNumberFormat="1" applyFont="1" applyBorder="1" applyAlignment="1">
      <alignment horizontal="center" vertical="center" wrapText="1"/>
    </xf>
    <xf numFmtId="166" fontId="21" fillId="3" borderId="14" xfId="5" applyNumberFormat="1" applyFont="1" applyFill="1" applyBorder="1" applyAlignment="1">
      <alignment horizontal="center" vertical="center" wrapText="1"/>
    </xf>
    <xf numFmtId="166" fontId="21" fillId="3" borderId="11" xfId="5" applyNumberFormat="1" applyFont="1" applyFill="1" applyBorder="1" applyAlignment="1">
      <alignment horizontal="center" vertical="center" wrapText="1"/>
    </xf>
    <xf numFmtId="0" fontId="47" fillId="0" borderId="13" xfId="0" applyFont="1" applyBorder="1" applyAlignment="1">
      <alignment horizontal="center" vertical="center"/>
    </xf>
    <xf numFmtId="0" fontId="17" fillId="0" borderId="43" xfId="5" applyFont="1" applyBorder="1" applyAlignment="1">
      <alignment horizontal="center" vertical="center" wrapText="1"/>
    </xf>
    <xf numFmtId="0" fontId="17" fillId="0" borderId="44" xfId="5" applyFont="1" applyBorder="1" applyAlignment="1">
      <alignment horizontal="center" vertical="center" wrapText="1"/>
    </xf>
    <xf numFmtId="0" fontId="17" fillId="0" borderId="45" xfId="5" applyFont="1" applyBorder="1" applyAlignment="1">
      <alignment horizontal="center" vertical="center" wrapText="1"/>
    </xf>
    <xf numFmtId="0" fontId="17" fillId="0" borderId="46" xfId="5" applyFont="1" applyBorder="1" applyAlignment="1">
      <alignment horizontal="center" vertical="center" wrapText="1"/>
    </xf>
    <xf numFmtId="0" fontId="17" fillId="0" borderId="47" xfId="5" applyFont="1" applyBorder="1" applyAlignment="1">
      <alignment horizontal="center" vertical="center" wrapText="1"/>
    </xf>
    <xf numFmtId="167" fontId="16" fillId="0" borderId="0" xfId="5" applyNumberFormat="1" applyFont="1" applyBorder="1" applyAlignment="1">
      <alignment horizontal="center" vertical="center" wrapText="1"/>
    </xf>
    <xf numFmtId="1" fontId="16" fillId="0" borderId="0" xfId="5" applyNumberFormat="1" applyFont="1" applyFill="1" applyBorder="1" applyAlignment="1">
      <alignment horizontal="center" wrapText="1"/>
    </xf>
    <xf numFmtId="167" fontId="21" fillId="0" borderId="0" xfId="5" applyNumberFormat="1" applyFont="1" applyBorder="1" applyAlignment="1">
      <alignment horizontal="center" wrapText="1"/>
    </xf>
    <xf numFmtId="1" fontId="21" fillId="0" borderId="0" xfId="5" applyNumberFormat="1" applyFont="1" applyFill="1" applyBorder="1" applyAlignment="1">
      <alignment horizontal="center" wrapText="1"/>
    </xf>
    <xf numFmtId="1" fontId="21" fillId="0" borderId="0" xfId="5" applyNumberFormat="1" applyFont="1" applyFill="1" applyBorder="1" applyAlignment="1">
      <alignment horizontal="center" vertical="center" wrapText="1"/>
    </xf>
    <xf numFmtId="0" fontId="21" fillId="0" borderId="0" xfId="5" applyFont="1" applyFill="1" applyBorder="1" applyAlignment="1">
      <alignment horizontal="center" vertical="center" wrapText="1"/>
    </xf>
    <xf numFmtId="0" fontId="21" fillId="0" borderId="0" xfId="5" applyFont="1" applyBorder="1" applyAlignment="1">
      <alignment horizontal="center" wrapText="1"/>
    </xf>
    <xf numFmtId="0" fontId="21" fillId="0" borderId="5" xfId="5" applyFont="1" applyFill="1" applyBorder="1" applyAlignment="1">
      <alignment horizontal="center" vertical="center" wrapText="1"/>
    </xf>
    <xf numFmtId="166" fontId="21" fillId="3" borderId="11" xfId="5" applyNumberFormat="1" applyFont="1" applyFill="1" applyBorder="1" applyAlignment="1">
      <alignment horizontal="center" vertical="center" wrapText="1"/>
    </xf>
    <xf numFmtId="166" fontId="21" fillId="3" borderId="4" xfId="5" applyNumberFormat="1" applyFont="1" applyFill="1" applyBorder="1" applyAlignment="1">
      <alignment horizontal="center" vertical="center" wrapText="1"/>
    </xf>
    <xf numFmtId="166" fontId="21" fillId="3" borderId="10" xfId="5" applyNumberFormat="1" applyFont="1" applyFill="1" applyBorder="1" applyAlignment="1">
      <alignment horizontal="center" vertical="center" wrapText="1"/>
    </xf>
    <xf numFmtId="0" fontId="7" fillId="0" borderId="0" xfId="5" applyFill="1" applyBorder="1"/>
    <xf numFmtId="1" fontId="12" fillId="0" borderId="0" xfId="5" applyNumberFormat="1" applyFont="1" applyFill="1" applyBorder="1" applyAlignment="1">
      <alignment horizontal="center" vertical="center" wrapText="1"/>
    </xf>
    <xf numFmtId="166" fontId="12" fillId="0" borderId="0" xfId="5" applyNumberFormat="1" applyFont="1" applyFill="1" applyBorder="1" applyAlignment="1">
      <alignment horizontal="center" vertical="center" wrapText="1"/>
    </xf>
    <xf numFmtId="166" fontId="21" fillId="0" borderId="0" xfId="5" applyNumberFormat="1" applyFont="1" applyFill="1" applyBorder="1" applyAlignment="1">
      <alignment horizontal="center" vertical="center" wrapText="1"/>
    </xf>
    <xf numFmtId="49" fontId="21" fillId="5" borderId="5" xfId="5" applyNumberFormat="1" applyFont="1" applyFill="1" applyBorder="1" applyAlignment="1">
      <alignment horizontal="center" vertical="center" wrapText="1"/>
    </xf>
    <xf numFmtId="0" fontId="52" fillId="0" borderId="0" xfId="5" applyFont="1" applyFill="1" applyBorder="1" applyAlignment="1">
      <alignment vertical="center" textRotation="90"/>
    </xf>
    <xf numFmtId="0" fontId="53" fillId="0" borderId="50" xfId="5" applyFont="1" applyBorder="1" applyAlignment="1">
      <alignment horizontal="center" vertical="center" wrapText="1"/>
    </xf>
    <xf numFmtId="0" fontId="21" fillId="0" borderId="51" xfId="5" applyFont="1" applyBorder="1" applyAlignment="1">
      <alignment horizontal="center" vertical="center" wrapText="1"/>
    </xf>
    <xf numFmtId="167" fontId="19" fillId="0" borderId="2" xfId="5" applyNumberFormat="1" applyFont="1" applyBorder="1" applyAlignment="1">
      <alignment horizontal="center" vertical="center" wrapText="1"/>
    </xf>
    <xf numFmtId="1" fontId="19" fillId="0" borderId="13" xfId="5" applyNumberFormat="1" applyFont="1" applyFill="1" applyBorder="1" applyAlignment="1">
      <alignment horizontal="center" vertical="center" wrapText="1"/>
    </xf>
    <xf numFmtId="1" fontId="19" fillId="0" borderId="5" xfId="5" applyNumberFormat="1" applyFont="1" applyFill="1" applyBorder="1" applyAlignment="1">
      <alignment horizontal="center" vertical="center" wrapText="1"/>
    </xf>
    <xf numFmtId="0" fontId="21" fillId="0" borderId="5" xfId="0" applyFont="1" applyFill="1" applyBorder="1" applyAlignment="1">
      <alignment horizontal="center" vertical="center" wrapText="1"/>
    </xf>
    <xf numFmtId="1" fontId="21" fillId="0" borderId="26" xfId="5" applyNumberFormat="1" applyFont="1" applyFill="1" applyBorder="1" applyAlignment="1">
      <alignment horizontal="center" vertical="center" wrapText="1"/>
    </xf>
    <xf numFmtId="0" fontId="54" fillId="0" borderId="0" xfId="5" applyFont="1" applyFill="1" applyBorder="1" applyAlignment="1">
      <alignment vertical="center" wrapText="1"/>
    </xf>
    <xf numFmtId="1" fontId="19" fillId="0" borderId="3" xfId="5" applyNumberFormat="1" applyFont="1" applyFill="1" applyBorder="1" applyAlignment="1">
      <alignment horizontal="center" vertical="center" wrapText="1"/>
    </xf>
    <xf numFmtId="166" fontId="40" fillId="6" borderId="3" xfId="5" applyNumberFormat="1" applyFont="1" applyFill="1" applyBorder="1" applyAlignment="1">
      <alignment horizontal="center" vertical="center" wrapText="1"/>
    </xf>
    <xf numFmtId="166" fontId="39" fillId="4" borderId="9" xfId="5" applyNumberFormat="1" applyFont="1" applyFill="1" applyBorder="1" applyAlignment="1">
      <alignment horizontal="center" vertical="center" wrapText="1"/>
    </xf>
    <xf numFmtId="1" fontId="19" fillId="0" borderId="38" xfId="5" applyNumberFormat="1" applyFont="1" applyFill="1" applyBorder="1" applyAlignment="1">
      <alignment horizontal="center" vertical="center" wrapText="1"/>
    </xf>
    <xf numFmtId="0" fontId="21" fillId="0" borderId="3" xfId="0" applyFont="1" applyFill="1" applyBorder="1" applyAlignment="1">
      <alignment horizontal="center" vertical="center" wrapText="1"/>
    </xf>
    <xf numFmtId="166" fontId="40" fillId="6" borderId="6" xfId="5" applyNumberFormat="1" applyFont="1" applyFill="1" applyBorder="1" applyAlignment="1">
      <alignment horizontal="center" vertical="center" wrapText="1"/>
    </xf>
    <xf numFmtId="166" fontId="39" fillId="4" borderId="12" xfId="5" applyNumberFormat="1" applyFont="1" applyFill="1" applyBorder="1" applyAlignment="1">
      <alignment horizontal="center" vertical="center" wrapText="1"/>
    </xf>
    <xf numFmtId="0" fontId="13" fillId="0" borderId="0" xfId="5" applyFont="1" applyFill="1" applyBorder="1" applyAlignment="1">
      <alignment horizontal="center" vertical="justify" wrapText="1"/>
    </xf>
    <xf numFmtId="0" fontId="5" fillId="0" borderId="8" xfId="5" applyFont="1" applyBorder="1" applyAlignment="1">
      <alignment horizontal="center" vertical="center" wrapText="1"/>
    </xf>
    <xf numFmtId="166" fontId="21" fillId="3" borderId="54" xfId="5" applyNumberFormat="1" applyFont="1" applyFill="1" applyBorder="1" applyAlignment="1">
      <alignment horizontal="center" vertical="center" wrapText="1"/>
    </xf>
    <xf numFmtId="166" fontId="21" fillId="3" borderId="55" xfId="5" applyNumberFormat="1" applyFont="1" applyFill="1" applyBorder="1" applyAlignment="1">
      <alignment horizontal="center" vertical="center" wrapText="1"/>
    </xf>
    <xf numFmtId="166" fontId="21" fillId="3" borderId="40" xfId="5" applyNumberFormat="1" applyFont="1" applyFill="1" applyBorder="1" applyAlignment="1">
      <alignment horizontal="center" vertical="center" wrapText="1"/>
    </xf>
    <xf numFmtId="166" fontId="21" fillId="3" borderId="56" xfId="5" applyNumberFormat="1" applyFont="1" applyFill="1" applyBorder="1" applyAlignment="1">
      <alignment horizontal="center" vertical="center" wrapText="1"/>
    </xf>
    <xf numFmtId="166" fontId="21" fillId="3" borderId="57" xfId="5" applyNumberFormat="1" applyFont="1" applyFill="1" applyBorder="1" applyAlignment="1">
      <alignment horizontal="center" vertical="center" wrapText="1"/>
    </xf>
    <xf numFmtId="166" fontId="21" fillId="3" borderId="27" xfId="5" applyNumberFormat="1" applyFont="1" applyFill="1" applyBorder="1" applyAlignment="1">
      <alignment horizontal="center" vertical="center" wrapText="1"/>
    </xf>
    <xf numFmtId="0" fontId="21" fillId="0" borderId="18" xfId="0" applyFont="1" applyFill="1" applyBorder="1" applyAlignment="1">
      <alignment horizontal="center" vertical="center" wrapText="1"/>
    </xf>
    <xf numFmtId="166" fontId="40" fillId="6" borderId="2" xfId="5" applyNumberFormat="1" applyFont="1" applyFill="1" applyBorder="1" applyAlignment="1">
      <alignment horizontal="center" vertical="center" wrapText="1"/>
    </xf>
    <xf numFmtId="49" fontId="47" fillId="0" borderId="6" xfId="0" applyNumberFormat="1" applyFont="1" applyBorder="1" applyAlignment="1">
      <alignment horizontal="center" vertical="center"/>
    </xf>
    <xf numFmtId="166" fontId="21" fillId="3" borderId="58" xfId="5" applyNumberFormat="1" applyFont="1" applyFill="1" applyBorder="1" applyAlignment="1">
      <alignment horizontal="center" vertical="center" wrapText="1"/>
    </xf>
    <xf numFmtId="166" fontId="21" fillId="3" borderId="53" xfId="5" applyNumberFormat="1" applyFont="1" applyFill="1" applyBorder="1" applyAlignment="1">
      <alignment horizontal="center" vertical="center" wrapText="1"/>
    </xf>
    <xf numFmtId="49" fontId="21" fillId="0" borderId="39" xfId="5" applyNumberFormat="1" applyFont="1" applyBorder="1" applyAlignment="1">
      <alignment horizontal="center" vertical="center" wrapText="1"/>
    </xf>
    <xf numFmtId="49" fontId="21" fillId="0" borderId="53" xfId="5" applyNumberFormat="1" applyFont="1" applyBorder="1" applyAlignment="1">
      <alignment horizontal="center" vertical="center" wrapText="1"/>
    </xf>
    <xf numFmtId="0" fontId="19" fillId="0" borderId="0" xfId="5" applyFont="1" applyBorder="1" applyAlignment="1">
      <alignment vertical="center" wrapText="1"/>
    </xf>
    <xf numFmtId="0" fontId="13" fillId="0" borderId="0" xfId="5" applyFont="1" applyBorder="1" applyAlignment="1">
      <alignment horizontal="center" vertical="center" wrapText="1"/>
    </xf>
    <xf numFmtId="0" fontId="21" fillId="0" borderId="64" xfId="5" applyFont="1" applyFill="1" applyBorder="1" applyAlignment="1">
      <alignment horizontal="center" vertical="center" wrapText="1"/>
    </xf>
    <xf numFmtId="166" fontId="40" fillId="6" borderId="5" xfId="5" applyNumberFormat="1" applyFont="1" applyFill="1" applyBorder="1" applyAlignment="1">
      <alignment horizontal="center" vertical="center" wrapText="1"/>
    </xf>
    <xf numFmtId="166" fontId="39" fillId="4" borderId="5" xfId="5" applyNumberFormat="1" applyFont="1" applyFill="1" applyBorder="1" applyAlignment="1">
      <alignment horizontal="center" vertical="center" wrapText="1"/>
    </xf>
    <xf numFmtId="0" fontId="21" fillId="0" borderId="0" xfId="5" applyFont="1" applyBorder="1" applyAlignment="1">
      <alignment horizontal="center" vertical="center" wrapText="1"/>
    </xf>
    <xf numFmtId="0" fontId="21" fillId="0" borderId="38" xfId="5" applyFont="1" applyBorder="1" applyAlignment="1">
      <alignment horizontal="center" vertical="center" wrapText="1"/>
    </xf>
    <xf numFmtId="0" fontId="21" fillId="0" borderId="13" xfId="5" applyFont="1" applyBorder="1" applyAlignment="1">
      <alignment horizontal="center" vertical="center" wrapText="1"/>
    </xf>
    <xf numFmtId="166" fontId="40" fillId="6" borderId="35" xfId="5" applyNumberFormat="1" applyFont="1" applyFill="1" applyBorder="1" applyAlignment="1">
      <alignment horizontal="center" vertical="center" wrapText="1"/>
    </xf>
    <xf numFmtId="166" fontId="39" fillId="4" borderId="31" xfId="5" applyNumberFormat="1" applyFont="1" applyFill="1" applyBorder="1" applyAlignment="1">
      <alignment horizontal="center" vertical="center" wrapText="1"/>
    </xf>
    <xf numFmtId="166" fontId="39" fillId="4" borderId="33" xfId="5" applyNumberFormat="1" applyFont="1" applyFill="1" applyBorder="1" applyAlignment="1">
      <alignment horizontal="center" vertical="center" wrapText="1"/>
    </xf>
    <xf numFmtId="166" fontId="40" fillId="6" borderId="38" xfId="5" applyNumberFormat="1" applyFont="1" applyFill="1" applyBorder="1" applyAlignment="1">
      <alignment horizontal="center" vertical="center" wrapText="1"/>
    </xf>
    <xf numFmtId="166" fontId="40" fillId="6" borderId="13" xfId="5" applyNumberFormat="1" applyFont="1" applyFill="1" applyBorder="1" applyAlignment="1">
      <alignment horizontal="center" vertical="center" wrapText="1"/>
    </xf>
    <xf numFmtId="166" fontId="39" fillId="4" borderId="14" xfId="5" applyNumberFormat="1" applyFont="1" applyFill="1" applyBorder="1" applyAlignment="1">
      <alignment horizontal="center" vertical="center" wrapText="1"/>
    </xf>
    <xf numFmtId="167" fontId="21" fillId="0" borderId="35" xfId="5" applyNumberFormat="1" applyFont="1" applyBorder="1" applyAlignment="1">
      <alignment horizontal="center" vertical="center" wrapText="1"/>
    </xf>
    <xf numFmtId="0" fontId="21" fillId="0" borderId="0" xfId="5" applyFont="1" applyBorder="1" applyAlignment="1">
      <alignment horizontal="center" vertical="center" wrapText="1"/>
    </xf>
    <xf numFmtId="0" fontId="19" fillId="0" borderId="34" xfId="5" applyFont="1" applyBorder="1" applyAlignment="1">
      <alignment horizontal="center" vertical="center" wrapText="1"/>
    </xf>
    <xf numFmtId="0" fontId="3" fillId="0" borderId="0" xfId="0" applyFont="1" applyAlignment="1">
      <alignment horizontal="center" vertical="center"/>
    </xf>
    <xf numFmtId="0" fontId="69" fillId="0" borderId="0" xfId="0" applyFont="1" applyBorder="1" applyAlignment="1">
      <alignment horizontal="center" vertical="center"/>
    </xf>
    <xf numFmtId="0" fontId="3" fillId="0" borderId="10" xfId="0" applyFont="1" applyBorder="1" applyAlignment="1">
      <alignment horizontal="center" vertical="center"/>
    </xf>
    <xf numFmtId="0" fontId="70" fillId="0" borderId="0" xfId="1" applyFont="1" applyFill="1" applyBorder="1" applyAlignment="1" applyProtection="1">
      <alignment horizontal="left" vertical="center" wrapText="1"/>
    </xf>
    <xf numFmtId="0" fontId="13" fillId="0" borderId="6" xfId="5" applyFont="1" applyBorder="1" applyAlignment="1">
      <alignment horizontal="center" vertical="center" wrapText="1"/>
    </xf>
    <xf numFmtId="1" fontId="19" fillId="0" borderId="6" xfId="5" applyNumberFormat="1" applyFont="1" applyFill="1" applyBorder="1" applyAlignment="1">
      <alignment horizontal="center" vertical="center" wrapText="1"/>
    </xf>
    <xf numFmtId="0" fontId="72" fillId="5" borderId="0" xfId="1" applyFont="1" applyFill="1" applyBorder="1" applyAlignment="1" applyProtection="1">
      <alignment horizontal="left" vertical="center" wrapText="1"/>
    </xf>
    <xf numFmtId="0" fontId="69" fillId="0" borderId="22" xfId="0" applyFont="1" applyBorder="1" applyAlignment="1">
      <alignment horizontal="center" vertical="center"/>
    </xf>
    <xf numFmtId="0" fontId="69" fillId="0" borderId="15" xfId="0" applyFont="1" applyBorder="1" applyAlignment="1">
      <alignment horizontal="center" vertical="center"/>
    </xf>
    <xf numFmtId="0" fontId="69" fillId="0" borderId="9" xfId="0" applyFont="1" applyBorder="1" applyAlignment="1">
      <alignment horizontal="center" vertical="center"/>
    </xf>
    <xf numFmtId="0" fontId="69" fillId="0" borderId="4" xfId="0" applyFont="1" applyBorder="1" applyAlignment="1">
      <alignment horizontal="center" vertical="center"/>
    </xf>
    <xf numFmtId="0" fontId="69" fillId="0" borderId="10" xfId="0" applyFont="1" applyBorder="1" applyAlignment="1">
      <alignment horizontal="center" vertical="center"/>
    </xf>
    <xf numFmtId="0" fontId="69" fillId="0" borderId="1" xfId="0" applyFont="1" applyBorder="1" applyAlignment="1">
      <alignment horizontal="center" vertical="center"/>
    </xf>
    <xf numFmtId="0" fontId="67" fillId="0" borderId="60" xfId="0" applyFont="1" applyBorder="1" applyAlignment="1">
      <alignment horizontal="center" vertical="center" wrapText="1"/>
    </xf>
    <xf numFmtId="0" fontId="3" fillId="0" borderId="4" xfId="0" applyFont="1" applyBorder="1" applyAlignment="1">
      <alignment horizontal="center" vertical="center"/>
    </xf>
    <xf numFmtId="0" fontId="69" fillId="0" borderId="0" xfId="0" applyFont="1" applyBorder="1" applyAlignment="1">
      <alignment horizontal="center" vertical="center" wrapText="1"/>
    </xf>
    <xf numFmtId="0" fontId="69" fillId="0" borderId="49" xfId="0" applyFont="1" applyBorder="1" applyAlignment="1">
      <alignment horizontal="center" vertical="center"/>
    </xf>
    <xf numFmtId="0" fontId="17" fillId="0" borderId="23" xfId="5" applyFont="1" applyBorder="1" applyAlignment="1">
      <alignment horizontal="center" vertical="center" wrapText="1"/>
    </xf>
    <xf numFmtId="0" fontId="77" fillId="5" borderId="5" xfId="0" applyFont="1" applyFill="1" applyBorder="1" applyAlignment="1" applyProtection="1">
      <alignment horizontal="center" vertical="center" wrapText="1"/>
    </xf>
    <xf numFmtId="0" fontId="17" fillId="0" borderId="0" xfId="5" applyFont="1" applyBorder="1" applyAlignment="1">
      <alignment horizontal="center" vertical="center" wrapText="1"/>
    </xf>
    <xf numFmtId="1" fontId="71" fillId="4" borderId="11" xfId="0" applyNumberFormat="1" applyFont="1" applyFill="1" applyBorder="1" applyAlignment="1" applyProtection="1">
      <alignment horizontal="center" vertical="center"/>
    </xf>
    <xf numFmtId="0" fontId="77" fillId="5" borderId="3" xfId="0" applyFont="1" applyFill="1" applyBorder="1" applyAlignment="1" applyProtection="1">
      <alignment horizontal="center" vertical="center" wrapText="1"/>
    </xf>
    <xf numFmtId="1" fontId="71" fillId="4" borderId="29" xfId="0" applyNumberFormat="1" applyFont="1" applyFill="1" applyBorder="1" applyAlignment="1" applyProtection="1">
      <alignment horizontal="center" vertical="center"/>
    </xf>
    <xf numFmtId="1" fontId="71" fillId="4" borderId="11" xfId="0" applyNumberFormat="1" applyFont="1" applyFill="1" applyBorder="1" applyAlignment="1">
      <alignment horizontal="center" vertical="center"/>
    </xf>
    <xf numFmtId="1" fontId="71" fillId="4" borderId="4" xfId="6" applyNumberFormat="1" applyFont="1" applyFill="1" applyBorder="1" applyAlignment="1">
      <alignment horizontal="center" vertical="center" wrapText="1"/>
    </xf>
    <xf numFmtId="0" fontId="77" fillId="5" borderId="2" xfId="0" applyFont="1" applyFill="1" applyBorder="1" applyAlignment="1" applyProtection="1">
      <alignment horizontal="center" vertical="center" wrapText="1"/>
    </xf>
    <xf numFmtId="1" fontId="71" fillId="4" borderId="10" xfId="6" applyNumberFormat="1" applyFont="1" applyFill="1" applyBorder="1" applyAlignment="1">
      <alignment horizontal="center" vertical="center" wrapText="1"/>
    </xf>
    <xf numFmtId="0" fontId="67" fillId="0" borderId="24" xfId="0" applyFont="1" applyBorder="1" applyAlignment="1">
      <alignment horizontal="center" vertical="center"/>
    </xf>
    <xf numFmtId="0" fontId="3" fillId="0" borderId="23" xfId="0" applyFont="1" applyBorder="1" applyAlignment="1">
      <alignment horizontal="center" vertical="center"/>
    </xf>
    <xf numFmtId="0" fontId="81" fillId="5" borderId="35" xfId="1" applyFont="1" applyFill="1" applyBorder="1" applyAlignment="1" applyProtection="1">
      <alignment horizontal="center" vertical="center" wrapText="1"/>
    </xf>
    <xf numFmtId="0" fontId="69" fillId="30" borderId="23" xfId="0" applyFont="1" applyFill="1" applyBorder="1" applyAlignment="1">
      <alignment horizontal="center" vertical="center" wrapText="1"/>
    </xf>
    <xf numFmtId="0" fontId="69" fillId="0" borderId="25" xfId="0" applyFont="1" applyBorder="1" applyAlignment="1">
      <alignment horizontal="center" vertical="center"/>
    </xf>
    <xf numFmtId="0" fontId="69" fillId="30" borderId="0" xfId="0" applyFont="1" applyFill="1" applyBorder="1" applyAlignment="1">
      <alignment horizontal="center" vertical="center" wrapText="1"/>
    </xf>
    <xf numFmtId="0" fontId="69" fillId="0" borderId="5" xfId="0" applyFont="1" applyBorder="1" applyAlignment="1">
      <alignment horizontal="center" vertical="center"/>
    </xf>
    <xf numFmtId="0" fontId="69" fillId="30" borderId="49" xfId="0" applyFont="1" applyFill="1" applyBorder="1" applyAlignment="1">
      <alignment horizontal="center" vertical="center" wrapText="1"/>
    </xf>
    <xf numFmtId="0" fontId="69" fillId="0" borderId="3" xfId="0" applyFont="1" applyBorder="1" applyAlignment="1">
      <alignment horizontal="center" vertical="center"/>
    </xf>
    <xf numFmtId="0" fontId="3" fillId="0" borderId="9" xfId="0" applyFont="1" applyBorder="1" applyAlignment="1">
      <alignment horizontal="center" vertical="center"/>
    </xf>
    <xf numFmtId="0" fontId="69" fillId="0" borderId="2" xfId="0" applyFont="1" applyBorder="1" applyAlignment="1">
      <alignment horizontal="center" vertical="center"/>
    </xf>
    <xf numFmtId="0" fontId="69" fillId="0" borderId="13" xfId="0" applyFont="1" applyBorder="1" applyAlignment="1">
      <alignment horizontal="center" vertical="center"/>
    </xf>
    <xf numFmtId="0" fontId="69" fillId="0" borderId="11" xfId="0" applyFont="1" applyBorder="1" applyAlignment="1">
      <alignment horizontal="center" vertical="center"/>
    </xf>
    <xf numFmtId="0" fontId="3" fillId="0" borderId="14" xfId="0" applyFont="1" applyBorder="1" applyAlignment="1">
      <alignment horizontal="center" vertical="center"/>
    </xf>
    <xf numFmtId="0" fontId="69" fillId="0" borderId="37" xfId="0" applyFont="1" applyBorder="1" applyAlignment="1">
      <alignment horizontal="center" vertical="center"/>
    </xf>
    <xf numFmtId="0" fontId="69" fillId="0" borderId="31" xfId="0" applyFont="1" applyBorder="1" applyAlignment="1">
      <alignment horizontal="center" vertical="center"/>
    </xf>
    <xf numFmtId="0" fontId="1" fillId="0" borderId="15" xfId="0" applyFont="1" applyBorder="1" applyAlignment="1">
      <alignment horizontal="center" vertical="center"/>
    </xf>
    <xf numFmtId="0" fontId="7" fillId="0" borderId="0" xfId="5" applyFill="1" applyBorder="1" applyAlignment="1"/>
    <xf numFmtId="0" fontId="19" fillId="0" borderId="46" xfId="5" applyFont="1" applyBorder="1" applyAlignment="1">
      <alignment vertical="center" wrapText="1"/>
    </xf>
    <xf numFmtId="0" fontId="0" fillId="0" borderId="82" xfId="0" applyBorder="1"/>
    <xf numFmtId="0" fontId="0" fillId="0" borderId="85" xfId="0" applyBorder="1" applyAlignment="1">
      <alignment horizontal="center" vertical="center" wrapText="1"/>
    </xf>
    <xf numFmtId="0" fontId="86" fillId="0" borderId="88" xfId="0" applyFont="1" applyBorder="1" applyAlignment="1">
      <alignment horizontal="center" vertical="center"/>
    </xf>
    <xf numFmtId="0" fontId="86" fillId="0" borderId="27" xfId="0" applyFont="1" applyBorder="1" applyAlignment="1">
      <alignment horizontal="center" vertical="center" wrapText="1"/>
    </xf>
    <xf numFmtId="0" fontId="86" fillId="0" borderId="89" xfId="0" applyFont="1" applyBorder="1" applyAlignment="1">
      <alignment horizontal="center" vertical="center"/>
    </xf>
    <xf numFmtId="49" fontId="89" fillId="0" borderId="3" xfId="0" applyNumberFormat="1" applyFont="1" applyBorder="1" applyAlignment="1">
      <alignment horizontal="center" vertical="center"/>
    </xf>
    <xf numFmtId="0" fontId="89" fillId="0" borderId="3" xfId="0" applyFont="1" applyBorder="1" applyAlignment="1">
      <alignment horizontal="center" vertical="center"/>
    </xf>
    <xf numFmtId="0" fontId="86" fillId="8" borderId="92" xfId="0" applyFont="1" applyFill="1" applyBorder="1" applyAlignment="1">
      <alignment horizontal="center" vertical="center"/>
    </xf>
    <xf numFmtId="49" fontId="89" fillId="0" borderId="5" xfId="0" applyNumberFormat="1" applyFont="1" applyBorder="1" applyAlignment="1">
      <alignment horizontal="center" vertical="center"/>
    </xf>
    <xf numFmtId="0" fontId="89" fillId="0" borderId="5" xfId="0" applyFont="1" applyBorder="1" applyAlignment="1">
      <alignment horizontal="center" vertical="center"/>
    </xf>
    <xf numFmtId="0" fontId="86" fillId="8" borderId="81" xfId="0" applyFont="1" applyFill="1" applyBorder="1" applyAlignment="1">
      <alignment horizontal="center" vertical="center"/>
    </xf>
    <xf numFmtId="49" fontId="89" fillId="0" borderId="18" xfId="0" applyNumberFormat="1" applyFont="1" applyBorder="1" applyAlignment="1">
      <alignment horizontal="center" vertical="center"/>
    </xf>
    <xf numFmtId="0" fontId="89" fillId="0" borderId="18" xfId="0" applyFont="1" applyBorder="1" applyAlignment="1">
      <alignment horizontal="center" vertical="center"/>
    </xf>
    <xf numFmtId="0" fontId="86" fillId="8" borderId="94" xfId="0" applyFont="1" applyFill="1" applyBorder="1" applyAlignment="1">
      <alignment horizontal="center" vertical="center"/>
    </xf>
    <xf numFmtId="20" fontId="0" fillId="0" borderId="3" xfId="0" applyNumberFormat="1" applyBorder="1" applyAlignment="1">
      <alignment horizontal="center" vertical="center"/>
    </xf>
    <xf numFmtId="0" fontId="89" fillId="0" borderId="3" xfId="0" applyFont="1" applyFill="1" applyBorder="1" applyAlignment="1">
      <alignment horizontal="center" vertical="center"/>
    </xf>
    <xf numFmtId="20" fontId="0" fillId="0" borderId="5" xfId="0" applyNumberFormat="1" applyBorder="1" applyAlignment="1">
      <alignment horizontal="center" vertical="center"/>
    </xf>
    <xf numFmtId="0" fontId="89" fillId="0" borderId="5" xfId="0" applyFont="1" applyFill="1" applyBorder="1" applyAlignment="1">
      <alignment horizontal="center" vertical="center"/>
    </xf>
    <xf numFmtId="0" fontId="0" fillId="0" borderId="2" xfId="0" applyBorder="1" applyAlignment="1">
      <alignment horizontal="center" vertical="center"/>
    </xf>
    <xf numFmtId="0" fontId="89" fillId="0" borderId="2" xfId="0" applyFont="1" applyFill="1" applyBorder="1" applyAlignment="1">
      <alignment horizontal="center" vertical="center"/>
    </xf>
    <xf numFmtId="0" fontId="86" fillId="8" borderId="96" xfId="0" applyFont="1" applyFill="1" applyBorder="1" applyAlignment="1">
      <alignment horizontal="center" vertical="center"/>
    </xf>
    <xf numFmtId="0" fontId="0" fillId="0" borderId="5" xfId="0" applyBorder="1" applyAlignment="1">
      <alignment horizontal="center" vertical="center"/>
    </xf>
    <xf numFmtId="20" fontId="0" fillId="0" borderId="2" xfId="0" applyNumberFormat="1" applyBorder="1" applyAlignment="1">
      <alignment horizontal="center" vertical="center"/>
    </xf>
    <xf numFmtId="0" fontId="0" fillId="0" borderId="3" xfId="0" applyFill="1" applyBorder="1" applyAlignment="1">
      <alignment horizontal="center" vertical="center"/>
    </xf>
    <xf numFmtId="0" fontId="0" fillId="0" borderId="5" xfId="0" applyFill="1" applyBorder="1" applyAlignment="1">
      <alignment horizontal="center" vertical="center"/>
    </xf>
    <xf numFmtId="0" fontId="0" fillId="0" borderId="2" xfId="0" applyFill="1" applyBorder="1" applyAlignment="1">
      <alignment horizontal="center" vertical="center"/>
    </xf>
    <xf numFmtId="0" fontId="95" fillId="0" borderId="95" xfId="0" applyFont="1" applyBorder="1" applyAlignment="1">
      <alignment horizontal="center" vertical="center" wrapText="1"/>
    </xf>
    <xf numFmtId="0" fontId="0" fillId="0" borderId="5" xfId="0" applyBorder="1"/>
    <xf numFmtId="0" fontId="97" fillId="5" borderId="17" xfId="5" applyFont="1" applyFill="1" applyBorder="1" applyAlignment="1">
      <alignment vertical="center" textRotation="90"/>
    </xf>
    <xf numFmtId="0" fontId="97" fillId="5" borderId="7" xfId="5" applyFont="1" applyFill="1" applyBorder="1" applyAlignment="1">
      <alignment vertical="center" textRotation="90"/>
    </xf>
    <xf numFmtId="168" fontId="7" fillId="0" borderId="0" xfId="5" applyNumberFormat="1" applyAlignment="1"/>
    <xf numFmtId="166" fontId="7" fillId="0" borderId="0" xfId="5" applyNumberFormat="1" applyAlignment="1"/>
    <xf numFmtId="0" fontId="85" fillId="35" borderId="86" xfId="0" applyFont="1" applyFill="1" applyBorder="1" applyAlignment="1">
      <alignment horizontal="center" vertical="center"/>
    </xf>
    <xf numFmtId="0" fontId="86" fillId="4" borderId="92" xfId="0" applyFont="1" applyFill="1" applyBorder="1" applyAlignment="1">
      <alignment horizontal="center" vertical="center"/>
    </xf>
    <xf numFmtId="0" fontId="86" fillId="4" borderId="81" xfId="0" applyFont="1" applyFill="1" applyBorder="1" applyAlignment="1">
      <alignment horizontal="center" vertical="center"/>
    </xf>
    <xf numFmtId="0" fontId="0" fillId="5" borderId="5" xfId="0" applyFill="1" applyBorder="1" applyAlignment="1">
      <alignment horizontal="center" vertical="center"/>
    </xf>
    <xf numFmtId="0" fontId="89" fillId="5" borderId="5" xfId="0" applyFont="1" applyFill="1" applyBorder="1" applyAlignment="1">
      <alignment horizontal="center" vertical="center"/>
    </xf>
    <xf numFmtId="0" fontId="86" fillId="5" borderId="81" xfId="0" applyFont="1" applyFill="1" applyBorder="1" applyAlignment="1">
      <alignment horizontal="center" vertical="center"/>
    </xf>
    <xf numFmtId="20" fontId="0" fillId="5" borderId="5" xfId="0" applyNumberFormat="1" applyFill="1" applyBorder="1" applyAlignment="1">
      <alignment horizontal="center" vertical="center"/>
    </xf>
    <xf numFmtId="0" fontId="95" fillId="0" borderId="98" xfId="0" applyFont="1" applyBorder="1" applyAlignment="1">
      <alignment horizontal="center" vertical="center" wrapText="1"/>
    </xf>
    <xf numFmtId="0" fontId="89" fillId="0" borderId="18" xfId="0" applyFont="1" applyFill="1" applyBorder="1" applyAlignment="1">
      <alignment horizontal="center" vertical="center"/>
    </xf>
    <xf numFmtId="0" fontId="86" fillId="8" borderId="107" xfId="0" applyFont="1" applyFill="1" applyBorder="1" applyAlignment="1">
      <alignment horizontal="center" vertical="center"/>
    </xf>
    <xf numFmtId="0" fontId="0" fillId="0" borderId="18" xfId="0" applyBorder="1" applyAlignment="1">
      <alignment horizontal="center" vertical="center"/>
    </xf>
    <xf numFmtId="20" fontId="0" fillId="0" borderId="13" xfId="0" applyNumberFormat="1" applyBorder="1" applyAlignment="1">
      <alignment horizontal="center" vertical="center"/>
    </xf>
    <xf numFmtId="0" fontId="89" fillId="0" borderId="13" xfId="0" applyFont="1" applyFill="1" applyBorder="1" applyAlignment="1">
      <alignment horizontal="center" vertical="center"/>
    </xf>
    <xf numFmtId="0" fontId="0" fillId="0" borderId="0" xfId="0" applyBorder="1" applyAlignment="1">
      <alignment vertical="center" wrapText="1"/>
    </xf>
    <xf numFmtId="49" fontId="0" fillId="0" borderId="3" xfId="0" applyNumberFormat="1" applyBorder="1" applyAlignment="1">
      <alignment horizontal="center" vertical="center"/>
    </xf>
    <xf numFmtId="49" fontId="0" fillId="0" borderId="5" xfId="0" applyNumberFormat="1" applyBorder="1" applyAlignment="1">
      <alignment horizontal="center" vertical="center"/>
    </xf>
    <xf numFmtId="49" fontId="0" fillId="0" borderId="18" xfId="0" applyNumberFormat="1" applyBorder="1" applyAlignment="1">
      <alignment horizontal="center" vertical="center"/>
    </xf>
    <xf numFmtId="0" fontId="86" fillId="33" borderId="5" xfId="0" applyFont="1" applyFill="1" applyBorder="1" applyAlignment="1">
      <alignment horizontal="center" vertical="center"/>
    </xf>
    <xf numFmtId="166" fontId="39" fillId="4" borderId="31" xfId="5" applyNumberFormat="1" applyFont="1" applyFill="1" applyBorder="1" applyAlignment="1">
      <alignment horizontal="center" vertical="center" wrapText="1"/>
    </xf>
    <xf numFmtId="166" fontId="40" fillId="6" borderId="38" xfId="5" applyNumberFormat="1" applyFont="1" applyFill="1" applyBorder="1" applyAlignment="1">
      <alignment horizontal="center" vertical="center" wrapText="1"/>
    </xf>
    <xf numFmtId="166" fontId="39" fillId="4" borderId="31" xfId="5" applyNumberFormat="1" applyFont="1" applyFill="1" applyBorder="1" applyAlignment="1">
      <alignment horizontal="center" vertical="center" wrapText="1"/>
    </xf>
    <xf numFmtId="166" fontId="40" fillId="6" borderId="38" xfId="5" applyNumberFormat="1" applyFont="1" applyFill="1" applyBorder="1" applyAlignment="1">
      <alignment horizontal="center" vertical="center" wrapText="1"/>
    </xf>
    <xf numFmtId="166" fontId="39" fillId="4" borderId="4" xfId="5" applyNumberFormat="1" applyFont="1" applyFill="1" applyBorder="1" applyAlignment="1">
      <alignment horizontal="center" vertical="center" wrapText="1"/>
    </xf>
    <xf numFmtId="166" fontId="39" fillId="4" borderId="10" xfId="5" applyNumberFormat="1" applyFont="1" applyFill="1" applyBorder="1" applyAlignment="1">
      <alignment horizontal="center" vertical="center" wrapText="1"/>
    </xf>
    <xf numFmtId="0" fontId="21" fillId="0" borderId="0" xfId="5" applyFont="1" applyBorder="1" applyAlignment="1">
      <alignment horizontal="center" vertical="center" wrapText="1"/>
    </xf>
    <xf numFmtId="0" fontId="21" fillId="0" borderId="3" xfId="5" applyFont="1" applyBorder="1" applyAlignment="1">
      <alignment horizontal="center" vertical="center" wrapText="1"/>
    </xf>
    <xf numFmtId="0" fontId="21" fillId="0" borderId="5" xfId="5" applyFont="1" applyBorder="1" applyAlignment="1">
      <alignment horizontal="center" vertical="center" wrapText="1"/>
    </xf>
    <xf numFmtId="0" fontId="21" fillId="0" borderId="2" xfId="5" applyFont="1" applyBorder="1" applyAlignment="1">
      <alignment horizontal="center" vertical="center" wrapText="1"/>
    </xf>
    <xf numFmtId="166" fontId="40" fillId="6" borderId="18" xfId="5" applyNumberFormat="1" applyFont="1" applyFill="1" applyBorder="1" applyAlignment="1">
      <alignment horizontal="center" vertical="center" wrapText="1"/>
    </xf>
    <xf numFmtId="166" fontId="39" fillId="4" borderId="11" xfId="5" applyNumberFormat="1" applyFont="1" applyFill="1" applyBorder="1" applyAlignment="1">
      <alignment horizontal="center" vertical="center" wrapText="1"/>
    </xf>
    <xf numFmtId="166" fontId="40" fillId="6" borderId="35" xfId="5" applyNumberFormat="1" applyFont="1" applyFill="1" applyBorder="1" applyAlignment="1">
      <alignment horizontal="center" vertical="center" wrapText="1"/>
    </xf>
    <xf numFmtId="166" fontId="39" fillId="4" borderId="33" xfId="5" applyNumberFormat="1" applyFont="1" applyFill="1" applyBorder="1" applyAlignment="1">
      <alignment horizontal="center" vertical="center" wrapText="1"/>
    </xf>
    <xf numFmtId="166" fontId="40" fillId="6" borderId="38" xfId="5" applyNumberFormat="1" applyFont="1" applyFill="1" applyBorder="1" applyAlignment="1">
      <alignment horizontal="center" vertical="center" wrapText="1"/>
    </xf>
    <xf numFmtId="166" fontId="39" fillId="4" borderId="31" xfId="5" applyNumberFormat="1" applyFont="1" applyFill="1" applyBorder="1" applyAlignment="1">
      <alignment horizontal="center" vertical="center" wrapText="1"/>
    </xf>
    <xf numFmtId="167" fontId="19" fillId="0" borderId="35" xfId="5" applyNumberFormat="1" applyFont="1" applyBorder="1" applyAlignment="1">
      <alignment horizontal="center" vertical="center" wrapText="1"/>
    </xf>
    <xf numFmtId="1" fontId="19" fillId="0" borderId="52" xfId="5" applyNumberFormat="1" applyFont="1" applyFill="1" applyBorder="1" applyAlignment="1">
      <alignment vertical="center" wrapText="1"/>
    </xf>
    <xf numFmtId="1" fontId="19" fillId="0" borderId="0" xfId="5" applyNumberFormat="1" applyFont="1" applyFill="1" applyBorder="1" applyAlignment="1">
      <alignment vertical="center" wrapText="1"/>
    </xf>
    <xf numFmtId="1" fontId="19" fillId="0" borderId="7" xfId="5" applyNumberFormat="1" applyFont="1" applyFill="1" applyBorder="1" applyAlignment="1">
      <alignment vertical="center" wrapText="1"/>
    </xf>
    <xf numFmtId="1" fontId="19" fillId="0" borderId="73" xfId="5" applyNumberFormat="1" applyFont="1" applyFill="1" applyBorder="1" applyAlignment="1">
      <alignment vertical="center" wrapText="1"/>
    </xf>
    <xf numFmtId="1" fontId="19" fillId="0" borderId="23" xfId="5" applyNumberFormat="1" applyFont="1" applyFill="1" applyBorder="1" applyAlignment="1">
      <alignment vertical="center" wrapText="1"/>
    </xf>
    <xf numFmtId="1" fontId="19" fillId="0" borderId="24" xfId="5" applyNumberFormat="1" applyFont="1" applyFill="1" applyBorder="1" applyAlignment="1">
      <alignment vertical="center" wrapText="1"/>
    </xf>
    <xf numFmtId="1" fontId="19" fillId="0" borderId="18" xfId="5" applyNumberFormat="1" applyFont="1" applyFill="1" applyBorder="1" applyAlignment="1">
      <alignment horizontal="center" vertical="center" wrapText="1"/>
    </xf>
    <xf numFmtId="1" fontId="19" fillId="0" borderId="53" xfId="5" applyNumberFormat="1" applyFont="1" applyFill="1" applyBorder="1" applyAlignment="1">
      <alignment vertical="center" wrapText="1"/>
    </xf>
    <xf numFmtId="1" fontId="19" fillId="0" borderId="61" xfId="5" applyNumberFormat="1" applyFont="1" applyFill="1" applyBorder="1" applyAlignment="1">
      <alignment vertical="center" wrapText="1"/>
    </xf>
    <xf numFmtId="1" fontId="19" fillId="0" borderId="108" xfId="5" applyNumberFormat="1" applyFont="1" applyFill="1" applyBorder="1" applyAlignment="1">
      <alignment vertical="center" wrapText="1"/>
    </xf>
    <xf numFmtId="0" fontId="78" fillId="6" borderId="2" xfId="5" applyNumberFormat="1" applyFont="1" applyFill="1" applyBorder="1" applyAlignment="1">
      <alignment horizontal="center" vertical="center" wrapText="1"/>
    </xf>
    <xf numFmtId="0" fontId="21" fillId="0" borderId="2" xfId="5" applyFont="1" applyBorder="1" applyAlignment="1">
      <alignment horizontal="center" vertical="center" wrapText="1"/>
    </xf>
    <xf numFmtId="0" fontId="19" fillId="0" borderId="18" xfId="5" applyFont="1" applyBorder="1" applyAlignment="1">
      <alignment horizontal="center" vertical="center" wrapText="1"/>
    </xf>
    <xf numFmtId="0" fontId="19" fillId="0" borderId="13" xfId="5" applyFont="1" applyBorder="1" applyAlignment="1">
      <alignment horizontal="center" vertical="center" wrapText="1"/>
    </xf>
    <xf numFmtId="0" fontId="19" fillId="0" borderId="5" xfId="5" applyFont="1" applyBorder="1" applyAlignment="1">
      <alignment horizontal="center" vertical="center" wrapText="1"/>
    </xf>
    <xf numFmtId="0" fontId="21" fillId="0" borderId="5" xfId="5" applyFont="1" applyBorder="1" applyAlignment="1">
      <alignment horizontal="center" vertical="center" wrapText="1"/>
    </xf>
    <xf numFmtId="166" fontId="12" fillId="5" borderId="0" xfId="5" applyNumberFormat="1" applyFont="1" applyFill="1" applyBorder="1" applyAlignment="1">
      <alignment horizontal="center" vertical="center" wrapText="1"/>
    </xf>
    <xf numFmtId="9" fontId="12" fillId="0" borderId="0" xfId="5" applyNumberFormat="1" applyFont="1" applyFill="1" applyBorder="1" applyAlignment="1">
      <alignment vertical="center"/>
    </xf>
    <xf numFmtId="0" fontId="7" fillId="0" borderId="52" xfId="5" applyBorder="1"/>
    <xf numFmtId="0" fontId="7" fillId="0" borderId="0" xfId="5" applyBorder="1" applyAlignment="1"/>
    <xf numFmtId="0" fontId="7" fillId="0" borderId="15" xfId="5" applyBorder="1"/>
    <xf numFmtId="0" fontId="104" fillId="0" borderId="5" xfId="0" applyFont="1" applyBorder="1" applyAlignment="1">
      <alignment horizontal="center" vertical="center"/>
    </xf>
    <xf numFmtId="166" fontId="73" fillId="0" borderId="5" xfId="5" applyNumberFormat="1" applyFont="1" applyBorder="1" applyAlignment="1">
      <alignment horizontal="center" vertical="center"/>
    </xf>
    <xf numFmtId="166" fontId="73" fillId="0" borderId="2" xfId="5" applyNumberFormat="1" applyFont="1" applyBorder="1" applyAlignment="1">
      <alignment horizontal="center" vertical="center"/>
    </xf>
    <xf numFmtId="0" fontId="97" fillId="5" borderId="0" xfId="5" applyFont="1" applyFill="1" applyBorder="1" applyAlignment="1">
      <alignment vertical="center" textRotation="90"/>
    </xf>
    <xf numFmtId="0" fontId="85" fillId="37" borderId="39" xfId="0" applyFont="1" applyFill="1" applyBorder="1" applyAlignment="1">
      <alignment horizontal="center" vertical="center" wrapText="1"/>
    </xf>
    <xf numFmtId="0" fontId="0" fillId="0" borderId="0" xfId="0" applyAlignment="1">
      <alignment horizontal="center"/>
    </xf>
    <xf numFmtId="0" fontId="0" fillId="0" borderId="0" xfId="0" applyBorder="1" applyAlignment="1">
      <alignment horizontal="center"/>
    </xf>
    <xf numFmtId="0" fontId="85" fillId="37" borderId="39" xfId="0" applyFont="1" applyFill="1" applyBorder="1" applyAlignment="1">
      <alignment horizontal="center" vertical="center" wrapText="1"/>
    </xf>
    <xf numFmtId="0" fontId="85" fillId="35" borderId="51" xfId="0" applyFont="1" applyFill="1" applyBorder="1" applyAlignment="1">
      <alignment horizontal="center" vertical="center" wrapText="1"/>
    </xf>
    <xf numFmtId="0" fontId="85" fillId="37" borderId="20" xfId="0" applyFont="1" applyFill="1" applyBorder="1" applyAlignment="1">
      <alignment horizontal="center" vertical="center" wrapText="1"/>
    </xf>
    <xf numFmtId="0" fontId="83" fillId="37" borderId="65" xfId="4" applyFont="1" applyFill="1" applyBorder="1" applyAlignment="1">
      <alignment horizontal="center" vertical="center" wrapText="1"/>
    </xf>
    <xf numFmtId="0" fontId="51" fillId="26" borderId="12" xfId="5" applyFont="1" applyFill="1" applyBorder="1" applyAlignment="1">
      <alignment horizontal="center" vertical="center" wrapText="1"/>
    </xf>
    <xf numFmtId="0" fontId="51" fillId="28" borderId="12" xfId="5" applyFont="1" applyFill="1" applyBorder="1" applyAlignment="1">
      <alignment horizontal="center" vertical="center" wrapText="1"/>
    </xf>
    <xf numFmtId="0" fontId="51" fillId="11" borderId="12" xfId="5" applyFont="1" applyFill="1" applyBorder="1" applyAlignment="1">
      <alignment horizontal="center" vertical="center" wrapText="1"/>
    </xf>
    <xf numFmtId="0" fontId="51" fillId="13" borderId="12" xfId="5" applyFont="1" applyFill="1" applyBorder="1" applyAlignment="1">
      <alignment horizontal="center" vertical="center" wrapText="1"/>
    </xf>
    <xf numFmtId="0" fontId="51" fillId="27" borderId="12" xfId="5" applyFont="1" applyFill="1" applyBorder="1" applyAlignment="1">
      <alignment horizontal="center" vertical="center" wrapText="1"/>
    </xf>
    <xf numFmtId="0" fontId="50" fillId="0" borderId="52" xfId="0" applyFont="1" applyBorder="1" applyAlignment="1">
      <alignment horizontal="center" vertical="center"/>
    </xf>
    <xf numFmtId="0" fontId="50" fillId="0" borderId="41" xfId="0" applyFont="1" applyBorder="1" applyAlignment="1">
      <alignment horizontal="center" vertical="center"/>
    </xf>
    <xf numFmtId="0" fontId="50" fillId="0" borderId="73" xfId="0" applyFont="1" applyBorder="1" applyAlignment="1">
      <alignment horizontal="center" vertical="center"/>
    </xf>
    <xf numFmtId="0" fontId="50" fillId="0" borderId="21" xfId="0" applyFont="1" applyBorder="1" applyAlignment="1">
      <alignment horizontal="center" vertical="center"/>
    </xf>
    <xf numFmtId="0" fontId="50" fillId="0" borderId="53" xfId="0" applyFont="1" applyBorder="1" applyAlignment="1">
      <alignment horizontal="center" vertical="center"/>
    </xf>
    <xf numFmtId="0" fontId="50" fillId="0" borderId="20" xfId="0" applyFont="1" applyBorder="1" applyAlignment="1">
      <alignment horizontal="center" vertical="center"/>
    </xf>
    <xf numFmtId="0" fontId="50" fillId="0" borderId="19" xfId="0" applyFont="1" applyBorder="1" applyAlignment="1">
      <alignment horizontal="center" vertical="center"/>
    </xf>
    <xf numFmtId="0" fontId="50" fillId="0" borderId="39" xfId="0" applyFont="1" applyBorder="1" applyAlignment="1">
      <alignment horizontal="center" vertical="center"/>
    </xf>
    <xf numFmtId="0" fontId="51" fillId="12" borderId="12" xfId="5" applyFont="1" applyFill="1" applyBorder="1" applyAlignment="1">
      <alignment horizontal="center" vertical="center" wrapText="1"/>
    </xf>
    <xf numFmtId="49" fontId="12" fillId="4" borderId="5" xfId="5" applyNumberFormat="1" applyFont="1" applyFill="1" applyBorder="1" applyAlignment="1">
      <alignment horizontal="center" vertical="center" wrapText="1"/>
    </xf>
    <xf numFmtId="0" fontId="19" fillId="0" borderId="5" xfId="5" applyFont="1" applyBorder="1" applyAlignment="1">
      <alignment horizontal="center" vertical="center" wrapText="1"/>
    </xf>
    <xf numFmtId="0" fontId="18" fillId="0" borderId="5" xfId="5" applyFont="1" applyBorder="1" applyAlignment="1">
      <alignment horizontal="center" vertical="center" wrapText="1"/>
    </xf>
    <xf numFmtId="0" fontId="7" fillId="0" borderId="15" xfId="5" applyBorder="1" applyAlignment="1">
      <alignment horizontal="center"/>
    </xf>
    <xf numFmtId="0" fontId="82" fillId="0" borderId="5" xfId="5" applyFont="1" applyBorder="1" applyAlignment="1">
      <alignment horizontal="center" vertical="center" wrapText="1"/>
    </xf>
    <xf numFmtId="167" fontId="21" fillId="0" borderId="5" xfId="5" applyNumberFormat="1" applyFont="1" applyBorder="1" applyAlignment="1">
      <alignment horizontal="center" vertical="center" wrapText="1"/>
    </xf>
    <xf numFmtId="49" fontId="12" fillId="4" borderId="5" xfId="5" applyNumberFormat="1" applyFont="1" applyFill="1" applyBorder="1" applyAlignment="1">
      <alignment vertical="center" wrapText="1"/>
    </xf>
    <xf numFmtId="168" fontId="7" fillId="0" borderId="3" xfId="5" applyNumberFormat="1" applyBorder="1"/>
    <xf numFmtId="0" fontId="7" fillId="0" borderId="9" xfId="5" applyBorder="1"/>
    <xf numFmtId="168" fontId="7" fillId="0" borderId="5" xfId="5" applyNumberFormat="1" applyBorder="1"/>
    <xf numFmtId="0" fontId="7" fillId="0" borderId="4" xfId="5" applyBorder="1"/>
    <xf numFmtId="0" fontId="5" fillId="0" borderId="5" xfId="5" applyFont="1" applyBorder="1" applyAlignment="1">
      <alignment horizontal="center" vertical="center" wrapText="1"/>
    </xf>
    <xf numFmtId="0" fontId="4" fillId="0" borderId="5" xfId="5" applyFont="1" applyBorder="1" applyAlignment="1">
      <alignment horizontal="center" vertical="center" wrapText="1"/>
    </xf>
    <xf numFmtId="0" fontId="10" fillId="0" borderId="5" xfId="5" applyFont="1" applyBorder="1" applyAlignment="1">
      <alignment horizontal="center" wrapText="1"/>
    </xf>
    <xf numFmtId="0" fontId="12" fillId="0" borderId="15" xfId="5" applyFont="1" applyBorder="1" applyAlignment="1">
      <alignment vertical="center"/>
    </xf>
    <xf numFmtId="0" fontId="12" fillId="0" borderId="5" xfId="5" applyFont="1" applyBorder="1" applyAlignment="1">
      <alignment horizontal="center" vertical="center"/>
    </xf>
    <xf numFmtId="0" fontId="18" fillId="0" borderId="5" xfId="5" applyFont="1" applyBorder="1" applyAlignment="1">
      <alignment vertical="center" wrapText="1"/>
    </xf>
    <xf numFmtId="20" fontId="12" fillId="4" borderId="5" xfId="5" applyNumberFormat="1" applyFont="1" applyFill="1" applyBorder="1" applyAlignment="1">
      <alignment horizontal="center" vertical="center" wrapText="1"/>
    </xf>
    <xf numFmtId="166" fontId="21" fillId="3" borderId="5" xfId="5" applyNumberFormat="1" applyFont="1" applyFill="1" applyBorder="1" applyAlignment="1">
      <alignment horizontal="center" vertical="center" wrapText="1"/>
    </xf>
    <xf numFmtId="168" fontId="7" fillId="2" borderId="5" xfId="5" applyNumberFormat="1" applyFill="1" applyBorder="1"/>
    <xf numFmtId="168" fontId="7" fillId="0" borderId="5" xfId="5" applyNumberFormat="1" applyBorder="1" applyAlignment="1"/>
    <xf numFmtId="168" fontId="7" fillId="0" borderId="4" xfId="5" applyNumberFormat="1" applyBorder="1" applyAlignment="1"/>
    <xf numFmtId="49" fontId="12" fillId="4" borderId="2" xfId="5" applyNumberFormat="1" applyFont="1" applyFill="1" applyBorder="1" applyAlignment="1">
      <alignment vertical="center" wrapText="1"/>
    </xf>
    <xf numFmtId="166" fontId="21" fillId="3" borderId="2" xfId="5" applyNumberFormat="1" applyFont="1" applyFill="1" applyBorder="1" applyAlignment="1">
      <alignment horizontal="center" vertical="center" wrapText="1"/>
    </xf>
    <xf numFmtId="168" fontId="7" fillId="0" borderId="2" xfId="5" applyNumberFormat="1" applyBorder="1" applyAlignment="1"/>
    <xf numFmtId="168" fontId="7" fillId="0" borderId="10" xfId="5" applyNumberFormat="1" applyBorder="1" applyAlignment="1"/>
    <xf numFmtId="168" fontId="7" fillId="0" borderId="3" xfId="5" applyNumberFormat="1" applyBorder="1" applyAlignment="1">
      <alignment horizontal="center" vertical="center"/>
    </xf>
    <xf numFmtId="0" fontId="7" fillId="0" borderId="3" xfId="5" applyBorder="1" applyAlignment="1">
      <alignment horizontal="center" vertical="center"/>
    </xf>
    <xf numFmtId="0" fontId="7" fillId="0" borderId="9" xfId="5" applyBorder="1" applyAlignment="1">
      <alignment horizontal="center" vertical="center"/>
    </xf>
    <xf numFmtId="168" fontId="7" fillId="0" borderId="5" xfId="5" applyNumberFormat="1" applyBorder="1" applyAlignment="1">
      <alignment horizontal="center" vertical="center"/>
    </xf>
    <xf numFmtId="0" fontId="7" fillId="0" borderId="5" xfId="5" applyBorder="1" applyAlignment="1">
      <alignment horizontal="center" vertical="center"/>
    </xf>
    <xf numFmtId="0" fontId="7" fillId="0" borderId="4" xfId="5" applyBorder="1" applyAlignment="1">
      <alignment horizontal="center" vertical="center"/>
    </xf>
    <xf numFmtId="0" fontId="7" fillId="0" borderId="15" xfId="5" applyBorder="1" applyAlignment="1">
      <alignment horizontal="center" vertical="center"/>
    </xf>
    <xf numFmtId="0" fontId="10" fillId="0" borderId="5" xfId="5" applyFont="1" applyBorder="1" applyAlignment="1">
      <alignment horizontal="center" vertical="center" wrapText="1"/>
    </xf>
    <xf numFmtId="0" fontId="14" fillId="0" borderId="5" xfId="5" applyFont="1" applyBorder="1" applyAlignment="1">
      <alignment horizontal="center" vertical="center" wrapText="1"/>
    </xf>
    <xf numFmtId="0" fontId="19" fillId="0" borderId="5" xfId="5" applyNumberFormat="1" applyFont="1" applyBorder="1" applyAlignment="1">
      <alignment horizontal="center" vertical="center" wrapText="1"/>
    </xf>
    <xf numFmtId="168" fontId="7" fillId="2" borderId="5" xfId="5" applyNumberFormat="1" applyFill="1" applyBorder="1" applyAlignment="1">
      <alignment horizontal="center" vertical="center"/>
    </xf>
    <xf numFmtId="0" fontId="12" fillId="0" borderId="15" xfId="5" applyFont="1" applyBorder="1" applyAlignment="1">
      <alignment horizontal="center" vertical="center"/>
    </xf>
    <xf numFmtId="0" fontId="15" fillId="0" borderId="5" xfId="5" applyFont="1" applyBorder="1" applyAlignment="1">
      <alignment horizontal="center" vertical="center"/>
    </xf>
    <xf numFmtId="0" fontId="16" fillId="0" borderId="5" xfId="5" applyFont="1" applyBorder="1" applyAlignment="1">
      <alignment horizontal="center" vertical="center" wrapText="1"/>
    </xf>
    <xf numFmtId="0" fontId="21" fillId="0" borderId="5" xfId="5" applyNumberFormat="1" applyFont="1" applyFill="1" applyBorder="1" applyAlignment="1">
      <alignment horizontal="center" vertical="center" wrapText="1"/>
    </xf>
    <xf numFmtId="0" fontId="0" fillId="0" borderId="1" xfId="0" applyBorder="1" applyAlignment="1">
      <alignment horizontal="center" vertical="center"/>
    </xf>
    <xf numFmtId="0" fontId="86" fillId="0" borderId="2" xfId="0" applyFont="1" applyBorder="1" applyAlignment="1">
      <alignment horizontal="center" vertical="center" wrapText="1"/>
    </xf>
    <xf numFmtId="0" fontId="55" fillId="0" borderId="2" xfId="0" applyFont="1" applyBorder="1" applyAlignment="1">
      <alignment horizontal="center" vertical="center" wrapText="1"/>
    </xf>
    <xf numFmtId="0" fontId="17" fillId="0" borderId="2" xfId="5" applyFont="1" applyBorder="1" applyAlignment="1">
      <alignment horizontal="center" vertical="center"/>
    </xf>
    <xf numFmtId="0" fontId="21" fillId="0" borderId="2" xfId="5" applyFont="1" applyBorder="1" applyAlignment="1">
      <alignment horizontal="center" vertical="center"/>
    </xf>
    <xf numFmtId="166" fontId="21" fillId="3" borderId="2" xfId="5" applyNumberFormat="1" applyFont="1" applyFill="1" applyBorder="1" applyAlignment="1">
      <alignment horizontal="center" vertical="center"/>
    </xf>
    <xf numFmtId="0" fontId="7" fillId="0" borderId="2" xfId="5" applyBorder="1" applyAlignment="1">
      <alignment horizontal="center" vertical="center"/>
    </xf>
    <xf numFmtId="0" fontId="7" fillId="0" borderId="10" xfId="5" applyBorder="1" applyAlignment="1">
      <alignment horizontal="center" vertical="center"/>
    </xf>
    <xf numFmtId="0" fontId="21" fillId="0" borderId="2" xfId="5" applyFont="1" applyBorder="1" applyAlignment="1">
      <alignment horizontal="center" vertical="center" wrapText="1"/>
    </xf>
    <xf numFmtId="0" fontId="7" fillId="0" borderId="85" xfId="5" applyBorder="1"/>
    <xf numFmtId="0" fontId="5" fillId="0" borderId="16" xfId="5" applyFont="1" applyBorder="1" applyAlignment="1">
      <alignment horizontal="center" vertical="center" wrapText="1"/>
    </xf>
    <xf numFmtId="0" fontId="4" fillId="0" borderId="16" xfId="5" applyFont="1" applyBorder="1" applyAlignment="1">
      <alignment horizontal="center" vertical="center" wrapText="1"/>
    </xf>
    <xf numFmtId="0" fontId="10" fillId="0" borderId="16" xfId="5" applyFont="1" applyBorder="1" applyAlignment="1">
      <alignment horizontal="center" wrapText="1"/>
    </xf>
    <xf numFmtId="168" fontId="7" fillId="0" borderId="16" xfId="5" applyNumberFormat="1" applyBorder="1"/>
    <xf numFmtId="0" fontId="7" fillId="0" borderId="16" xfId="5" applyBorder="1"/>
    <xf numFmtId="0" fontId="7" fillId="0" borderId="86" xfId="5" applyBorder="1"/>
    <xf numFmtId="0" fontId="12" fillId="0" borderId="85" xfId="5" applyFont="1" applyBorder="1" applyAlignment="1">
      <alignment vertical="center"/>
    </xf>
    <xf numFmtId="0" fontId="18" fillId="0" borderId="16" xfId="5" applyFont="1" applyBorder="1" applyAlignment="1">
      <alignment horizontal="center" vertical="center" wrapText="1"/>
    </xf>
    <xf numFmtId="0" fontId="18" fillId="0" borderId="16" xfId="5" applyFont="1" applyBorder="1" applyAlignment="1">
      <alignment vertical="center" wrapText="1"/>
    </xf>
    <xf numFmtId="0" fontId="18" fillId="0" borderId="86" xfId="5" applyFont="1" applyBorder="1" applyAlignment="1">
      <alignment horizontal="center" vertical="center" wrapText="1"/>
    </xf>
    <xf numFmtId="168" fontId="7" fillId="2" borderId="16" xfId="5" applyNumberFormat="1" applyFill="1" applyBorder="1"/>
    <xf numFmtId="168" fontId="7" fillId="0" borderId="113" xfId="5" applyNumberFormat="1" applyBorder="1"/>
    <xf numFmtId="168" fontId="7" fillId="2" borderId="113" xfId="5" applyNumberFormat="1" applyFill="1" applyBorder="1"/>
    <xf numFmtId="0" fontId="7" fillId="0" borderId="113" xfId="5" applyBorder="1"/>
    <xf numFmtId="0" fontId="21" fillId="0" borderId="2" xfId="5" applyFont="1" applyBorder="1" applyAlignment="1">
      <alignment horizontal="center" vertical="center" wrapText="1"/>
    </xf>
    <xf numFmtId="0" fontId="21" fillId="0" borderId="18" xfId="5" applyFont="1" applyBorder="1" applyAlignment="1">
      <alignment horizontal="center" vertical="center" wrapText="1"/>
    </xf>
    <xf numFmtId="0" fontId="21" fillId="0" borderId="13" xfId="5" applyFont="1" applyBorder="1" applyAlignment="1">
      <alignment horizontal="center" vertical="center" wrapText="1"/>
    </xf>
    <xf numFmtId="0" fontId="7" fillId="0" borderId="37" xfId="5" applyBorder="1" applyAlignment="1">
      <alignment horizontal="center"/>
    </xf>
    <xf numFmtId="0" fontId="18" fillId="0" borderId="38" xfId="5" applyFont="1" applyBorder="1" applyAlignment="1">
      <alignment horizontal="center" vertical="center" wrapText="1"/>
    </xf>
    <xf numFmtId="166" fontId="21" fillId="3" borderId="40" xfId="5" applyNumberFormat="1" applyFont="1" applyFill="1" applyBorder="1" applyAlignment="1">
      <alignment horizontal="center" vertical="center" wrapText="1"/>
    </xf>
    <xf numFmtId="0" fontId="21" fillId="0" borderId="5" xfId="5" applyFont="1" applyBorder="1" applyAlignment="1">
      <alignment horizontal="center" vertical="center" wrapText="1"/>
    </xf>
    <xf numFmtId="166" fontId="21" fillId="3" borderId="16" xfId="5" applyNumberFormat="1" applyFont="1" applyFill="1" applyBorder="1" applyAlignment="1">
      <alignment horizontal="center" vertical="center" wrapText="1"/>
    </xf>
    <xf numFmtId="168" fontId="21" fillId="8" borderId="5" xfId="5" applyNumberFormat="1" applyFont="1" applyFill="1" applyBorder="1"/>
    <xf numFmtId="168" fontId="21" fillId="8" borderId="2" xfId="5" applyNumberFormat="1" applyFont="1" applyFill="1" applyBorder="1"/>
    <xf numFmtId="0" fontId="14" fillId="0" borderId="18" xfId="5" applyFont="1" applyBorder="1" applyAlignment="1">
      <alignment horizontal="center" vertical="center" wrapText="1"/>
    </xf>
    <xf numFmtId="168" fontId="7" fillId="0" borderId="18" xfId="5" applyNumberFormat="1" applyBorder="1"/>
    <xf numFmtId="168" fontId="7" fillId="2" borderId="39" xfId="5" applyNumberFormat="1" applyFill="1" applyBorder="1"/>
    <xf numFmtId="2" fontId="21" fillId="0" borderId="21" xfId="5" applyNumberFormat="1" applyFont="1" applyBorder="1" applyAlignment="1">
      <alignment horizontal="center" vertical="center" wrapText="1"/>
    </xf>
    <xf numFmtId="2" fontId="21" fillId="0" borderId="39" xfId="5" applyNumberFormat="1" applyFont="1" applyBorder="1" applyAlignment="1">
      <alignment horizontal="center" vertical="center" wrapText="1"/>
    </xf>
    <xf numFmtId="168" fontId="7" fillId="2" borderId="20" xfId="5" applyNumberFormat="1" applyFill="1" applyBorder="1"/>
    <xf numFmtId="168" fontId="7" fillId="0" borderId="2" xfId="5" applyNumberFormat="1" applyBorder="1"/>
    <xf numFmtId="168" fontId="7" fillId="2" borderId="19" xfId="5" applyNumberFormat="1" applyFill="1" applyBorder="1"/>
    <xf numFmtId="49" fontId="21" fillId="0" borderId="21" xfId="5" applyNumberFormat="1" applyFont="1" applyBorder="1" applyAlignment="1">
      <alignment horizontal="center" vertical="center" wrapText="1"/>
    </xf>
    <xf numFmtId="49" fontId="12" fillId="0" borderId="30" xfId="5" applyNumberFormat="1" applyFont="1" applyFill="1" applyBorder="1" applyAlignment="1">
      <alignment horizontal="center" vertical="center" wrapText="1"/>
    </xf>
    <xf numFmtId="166" fontId="21" fillId="3" borderId="6" xfId="5" applyNumberFormat="1" applyFont="1" applyFill="1" applyBorder="1" applyAlignment="1">
      <alignment horizontal="center" vertical="center" wrapText="1"/>
    </xf>
    <xf numFmtId="168" fontId="7" fillId="0" borderId="6" xfId="5" applyNumberFormat="1" applyBorder="1"/>
    <xf numFmtId="168" fontId="7" fillId="2" borderId="41" xfId="5" applyNumberFormat="1" applyFill="1" applyBorder="1"/>
    <xf numFmtId="49" fontId="21" fillId="3" borderId="54" xfId="5" applyNumberFormat="1" applyFont="1" applyFill="1" applyBorder="1" applyAlignment="1">
      <alignment horizontal="center" vertical="center"/>
    </xf>
    <xf numFmtId="49" fontId="21" fillId="3" borderId="40" xfId="5" applyNumberFormat="1" applyFont="1" applyFill="1" applyBorder="1" applyAlignment="1">
      <alignment horizontal="center" vertical="center"/>
    </xf>
    <xf numFmtId="49" fontId="12" fillId="0" borderId="22" xfId="5" applyNumberFormat="1" applyFont="1" applyFill="1" applyBorder="1" applyAlignment="1">
      <alignment horizontal="center" vertical="center" wrapText="1"/>
    </xf>
    <xf numFmtId="49" fontId="12" fillId="0" borderId="1" xfId="5" applyNumberFormat="1" applyFont="1" applyFill="1" applyBorder="1" applyAlignment="1">
      <alignment horizontal="center" vertical="center" wrapText="1"/>
    </xf>
    <xf numFmtId="168" fontId="21" fillId="8" borderId="39" xfId="5" applyNumberFormat="1" applyFont="1" applyFill="1" applyBorder="1"/>
    <xf numFmtId="168" fontId="21" fillId="8" borderId="19" xfId="5" applyNumberFormat="1" applyFont="1" applyFill="1" applyBorder="1"/>
    <xf numFmtId="0" fontId="21" fillId="0" borderId="21" xfId="5" applyFont="1" applyBorder="1" applyAlignment="1">
      <alignment horizontal="center" vertical="center" wrapText="1"/>
    </xf>
    <xf numFmtId="0" fontId="21" fillId="0" borderId="39" xfId="5" applyFont="1" applyBorder="1" applyAlignment="1">
      <alignment horizontal="center" vertical="center" wrapText="1"/>
    </xf>
    <xf numFmtId="0" fontId="21" fillId="0" borderId="19" xfId="5" applyFont="1" applyBorder="1" applyAlignment="1">
      <alignment horizontal="center" vertical="center" wrapText="1"/>
    </xf>
    <xf numFmtId="168" fontId="21" fillId="8" borderId="3" xfId="5" applyNumberFormat="1" applyFont="1" applyFill="1" applyBorder="1"/>
    <xf numFmtId="168" fontId="21" fillId="8" borderId="20" xfId="5" applyNumberFormat="1" applyFont="1" applyFill="1" applyBorder="1"/>
    <xf numFmtId="0" fontId="109" fillId="0" borderId="38" xfId="0" applyFont="1" applyBorder="1" applyAlignment="1">
      <alignment horizontal="center" vertical="center" wrapText="1"/>
    </xf>
    <xf numFmtId="0" fontId="111" fillId="0" borderId="0" xfId="0" applyFont="1" applyAlignment="1">
      <alignment horizontal="center" vertical="center" wrapText="1"/>
    </xf>
    <xf numFmtId="167" fontId="21" fillId="0" borderId="5" xfId="5" applyNumberFormat="1" applyFont="1" applyBorder="1" applyAlignment="1">
      <alignment horizontal="center" vertical="center" wrapText="1"/>
    </xf>
    <xf numFmtId="167" fontId="21" fillId="0" borderId="5" xfId="5" applyNumberFormat="1" applyFont="1" applyBorder="1" applyAlignment="1">
      <alignment horizontal="center" vertical="center" wrapText="1"/>
    </xf>
    <xf numFmtId="0" fontId="12" fillId="0" borderId="16" xfId="5" applyFont="1" applyBorder="1" applyAlignment="1">
      <alignment horizontal="center" vertical="center"/>
    </xf>
    <xf numFmtId="0" fontId="52" fillId="10" borderId="27" xfId="5" applyFont="1" applyFill="1" applyBorder="1" applyAlignment="1">
      <alignment horizontal="center" vertical="center" textRotation="90"/>
    </xf>
    <xf numFmtId="0" fontId="52" fillId="10" borderId="63" xfId="5" applyFont="1" applyFill="1" applyBorder="1" applyAlignment="1">
      <alignment horizontal="center" vertical="center" textRotation="90"/>
    </xf>
    <xf numFmtId="0" fontId="52" fillId="10" borderId="60" xfId="5" applyFont="1" applyFill="1" applyBorder="1" applyAlignment="1">
      <alignment horizontal="center" vertical="center" textRotation="90"/>
    </xf>
    <xf numFmtId="0" fontId="53" fillId="0" borderId="50" xfId="5" applyFont="1" applyBorder="1" applyAlignment="1">
      <alignment horizontal="center" vertical="center" wrapText="1"/>
    </xf>
    <xf numFmtId="0" fontId="53" fillId="0" borderId="49" xfId="5" applyFont="1" applyBorder="1" applyAlignment="1">
      <alignment horizontal="center" vertical="center" wrapText="1"/>
    </xf>
    <xf numFmtId="0" fontId="53" fillId="0" borderId="48" xfId="5" applyFont="1" applyBorder="1" applyAlignment="1">
      <alignment horizontal="center" vertical="center" wrapText="1"/>
    </xf>
    <xf numFmtId="0" fontId="53" fillId="0" borderId="23" xfId="5" applyFont="1" applyBorder="1" applyAlignment="1">
      <alignment horizontal="center" vertical="center" wrapText="1"/>
    </xf>
    <xf numFmtId="0" fontId="57" fillId="0" borderId="49" xfId="5" applyFont="1" applyBorder="1" applyAlignment="1">
      <alignment horizontal="center" vertical="center" wrapText="1"/>
    </xf>
    <xf numFmtId="0" fontId="57" fillId="0" borderId="17" xfId="5" applyFont="1" applyBorder="1" applyAlignment="1">
      <alignment horizontal="center" vertical="center" wrapText="1"/>
    </xf>
    <xf numFmtId="0" fontId="57" fillId="0" borderId="23" xfId="5" applyFont="1" applyBorder="1" applyAlignment="1">
      <alignment horizontal="center" vertical="center" wrapText="1"/>
    </xf>
    <xf numFmtId="0" fontId="57" fillId="0" borderId="0" xfId="5" applyFont="1" applyBorder="1" applyAlignment="1">
      <alignment horizontal="center" vertical="center" wrapText="1"/>
    </xf>
    <xf numFmtId="0" fontId="57" fillId="0" borderId="7" xfId="5" applyFont="1" applyBorder="1" applyAlignment="1">
      <alignment horizontal="center" vertical="center" wrapText="1"/>
    </xf>
    <xf numFmtId="0" fontId="58" fillId="5" borderId="5" xfId="5" applyFont="1" applyFill="1" applyBorder="1" applyAlignment="1">
      <alignment horizontal="center" vertical="center" wrapText="1"/>
    </xf>
    <xf numFmtId="0" fontId="46" fillId="5" borderId="41" xfId="1" applyFont="1" applyFill="1" applyBorder="1" applyAlignment="1" applyProtection="1">
      <alignment horizontal="center" vertical="center" wrapText="1"/>
    </xf>
    <xf numFmtId="0" fontId="46" fillId="5" borderId="51" xfId="1" applyFont="1" applyFill="1" applyBorder="1" applyAlignment="1" applyProtection="1">
      <alignment horizontal="center" vertical="center" wrapText="1"/>
    </xf>
    <xf numFmtId="0" fontId="46" fillId="5" borderId="34" xfId="1" applyFont="1" applyFill="1" applyBorder="1" applyAlignment="1" applyProtection="1">
      <alignment horizontal="center" vertical="center" wrapText="1"/>
    </xf>
    <xf numFmtId="0" fontId="11" fillId="0" borderId="42" xfId="5" applyFont="1" applyBorder="1" applyAlignment="1">
      <alignment horizontal="center" vertical="center"/>
    </xf>
    <xf numFmtId="0" fontId="11" fillId="0" borderId="51" xfId="5" applyFont="1" applyBorder="1" applyAlignment="1">
      <alignment horizontal="center" vertical="center"/>
    </xf>
    <xf numFmtId="0" fontId="11" fillId="0" borderId="59" xfId="5" applyFont="1" applyBorder="1" applyAlignment="1">
      <alignment horizontal="center" vertical="center"/>
    </xf>
    <xf numFmtId="0" fontId="54" fillId="9" borderId="42" xfId="5" applyFont="1" applyFill="1" applyBorder="1" applyAlignment="1">
      <alignment horizontal="center" vertical="center" wrapText="1"/>
    </xf>
    <xf numFmtId="0" fontId="54" fillId="9" borderId="51" xfId="5" applyFont="1" applyFill="1" applyBorder="1" applyAlignment="1">
      <alignment horizontal="center" vertical="center" wrapText="1"/>
    </xf>
    <xf numFmtId="0" fontId="54" fillId="9" borderId="23" xfId="5" applyFont="1" applyFill="1" applyBorder="1" applyAlignment="1">
      <alignment horizontal="center" vertical="center" wrapText="1"/>
    </xf>
    <xf numFmtId="0" fontId="54" fillId="9" borderId="24" xfId="5" applyFont="1" applyFill="1" applyBorder="1" applyAlignment="1">
      <alignment horizontal="center" vertical="center" wrapText="1"/>
    </xf>
    <xf numFmtId="0" fontId="27" fillId="0" borderId="39" xfId="5" applyFont="1" applyBorder="1" applyAlignment="1">
      <alignment horizontal="center" vertical="center" wrapText="1"/>
    </xf>
    <xf numFmtId="0" fontId="27" fillId="0" borderId="65" xfId="5" applyFont="1" applyBorder="1" applyAlignment="1">
      <alignment horizontal="center" vertical="center" wrapText="1"/>
    </xf>
    <xf numFmtId="0" fontId="27" fillId="0" borderId="66" xfId="5" applyFont="1" applyBorder="1" applyAlignment="1">
      <alignment horizontal="center" vertical="center" wrapText="1"/>
    </xf>
    <xf numFmtId="0" fontId="56" fillId="0" borderId="48" xfId="5" applyFont="1" applyBorder="1" applyAlignment="1">
      <alignment horizontal="center" vertical="center"/>
    </xf>
    <xf numFmtId="0" fontId="56" fillId="0" borderId="23" xfId="5" applyFont="1" applyBorder="1" applyAlignment="1">
      <alignment horizontal="center" vertical="center"/>
    </xf>
    <xf numFmtId="0" fontId="56" fillId="0" borderId="24" xfId="5" applyFont="1" applyBorder="1" applyAlignment="1">
      <alignment horizontal="center" vertical="center"/>
    </xf>
    <xf numFmtId="0" fontId="31" fillId="0" borderId="0" xfId="5" applyFont="1" applyBorder="1" applyAlignment="1">
      <alignment horizontal="center" vertical="center" wrapText="1"/>
    </xf>
    <xf numFmtId="0" fontId="7" fillId="0" borderId="42" xfId="5" applyBorder="1" applyAlignment="1">
      <alignment horizontal="center"/>
    </xf>
    <xf numFmtId="0" fontId="7" fillId="0" borderId="51" xfId="5" applyBorder="1" applyAlignment="1">
      <alignment horizontal="center"/>
    </xf>
    <xf numFmtId="0" fontId="7" fillId="0" borderId="59" xfId="5" applyBorder="1" applyAlignment="1">
      <alignment horizontal="center"/>
    </xf>
    <xf numFmtId="0" fontId="56" fillId="0" borderId="8" xfId="5" applyFont="1" applyBorder="1" applyAlignment="1">
      <alignment horizontal="center" vertical="center"/>
    </xf>
    <xf numFmtId="0" fontId="56" fillId="0" borderId="0" xfId="5" applyFont="1" applyBorder="1" applyAlignment="1">
      <alignment horizontal="center" vertical="center"/>
    </xf>
    <xf numFmtId="0" fontId="56" fillId="0" borderId="7" xfId="5" applyFont="1" applyBorder="1" applyAlignment="1">
      <alignment horizontal="center" vertical="center"/>
    </xf>
    <xf numFmtId="0" fontId="46" fillId="5" borderId="5" xfId="1" applyFont="1" applyFill="1" applyBorder="1" applyAlignment="1" applyProtection="1">
      <alignment horizontal="center" vertical="center" wrapText="1"/>
    </xf>
    <xf numFmtId="0" fontId="46" fillId="5" borderId="39" xfId="1" applyFont="1" applyFill="1" applyBorder="1" applyAlignment="1" applyProtection="1">
      <alignment horizontal="center" vertical="center" wrapText="1"/>
    </xf>
    <xf numFmtId="0" fontId="29" fillId="0" borderId="8" xfId="5" applyFont="1" applyBorder="1" applyAlignment="1">
      <alignment horizontal="center" vertical="center" wrapText="1"/>
    </xf>
    <xf numFmtId="0" fontId="29" fillId="0" borderId="0" xfId="5" applyFont="1" applyBorder="1" applyAlignment="1">
      <alignment horizontal="center" vertical="center" wrapText="1"/>
    </xf>
    <xf numFmtId="0" fontId="29" fillId="0" borderId="7" xfId="5" applyFont="1" applyBorder="1" applyAlignment="1">
      <alignment horizontal="center" vertical="center" wrapText="1"/>
    </xf>
    <xf numFmtId="0" fontId="21" fillId="0" borderId="26" xfId="5" applyFont="1" applyBorder="1" applyAlignment="1">
      <alignment horizontal="center" vertical="center" wrapText="1"/>
    </xf>
    <xf numFmtId="0" fontId="21" fillId="0" borderId="35" xfId="5" applyFont="1" applyBorder="1" applyAlignment="1">
      <alignment horizontal="center" vertical="center" wrapText="1"/>
    </xf>
    <xf numFmtId="166" fontId="39" fillId="4" borderId="29" xfId="5" applyNumberFormat="1" applyFont="1" applyFill="1" applyBorder="1" applyAlignment="1">
      <alignment horizontal="center" vertical="center" wrapText="1"/>
    </xf>
    <xf numFmtId="166" fontId="39" fillId="4" borderId="33" xfId="5" applyNumberFormat="1" applyFont="1" applyFill="1" applyBorder="1" applyAlignment="1">
      <alignment horizontal="center" vertical="center" wrapText="1"/>
    </xf>
    <xf numFmtId="0" fontId="21" fillId="0" borderId="18" xfId="5" applyFont="1" applyFill="1" applyBorder="1" applyAlignment="1">
      <alignment horizontal="center" vertical="center" wrapText="1"/>
    </xf>
    <xf numFmtId="0" fontId="21" fillId="0" borderId="35" xfId="5" applyFont="1" applyFill="1" applyBorder="1" applyAlignment="1">
      <alignment horizontal="center" vertical="center" wrapText="1"/>
    </xf>
    <xf numFmtId="0" fontId="21" fillId="0" borderId="3" xfId="5" applyFont="1" applyBorder="1" applyAlignment="1">
      <alignment horizontal="center" vertical="center" wrapText="1"/>
    </xf>
    <xf numFmtId="0" fontId="21" fillId="0" borderId="2" xfId="5" applyFont="1" applyBorder="1" applyAlignment="1">
      <alignment horizontal="center" vertical="center" wrapText="1"/>
    </xf>
    <xf numFmtId="166" fontId="40" fillId="6" borderId="26" xfId="5" applyNumberFormat="1" applyFont="1" applyFill="1" applyBorder="1" applyAlignment="1">
      <alignment horizontal="center" vertical="center" wrapText="1"/>
    </xf>
    <xf numFmtId="166" fontId="40" fillId="6" borderId="35" xfId="5" applyNumberFormat="1" applyFont="1" applyFill="1" applyBorder="1" applyAlignment="1">
      <alignment horizontal="center" vertical="center" wrapText="1"/>
    </xf>
    <xf numFmtId="166" fontId="40" fillId="6" borderId="18" xfId="5" applyNumberFormat="1" applyFont="1" applyFill="1" applyBorder="1" applyAlignment="1">
      <alignment horizontal="center" vertical="center" wrapText="1"/>
    </xf>
    <xf numFmtId="166" fontId="39" fillId="4" borderId="11" xfId="5" applyNumberFormat="1" applyFont="1" applyFill="1" applyBorder="1" applyAlignment="1">
      <alignment horizontal="center" vertical="center" wrapText="1"/>
    </xf>
    <xf numFmtId="0" fontId="13" fillId="0" borderId="26" xfId="5" applyFont="1" applyBorder="1" applyAlignment="1">
      <alignment horizontal="center" vertical="center" wrapText="1"/>
    </xf>
    <xf numFmtId="0" fontId="13" fillId="0" borderId="35" xfId="5" applyFont="1" applyBorder="1" applyAlignment="1">
      <alignment horizontal="center" vertical="center" wrapText="1"/>
    </xf>
    <xf numFmtId="0" fontId="20" fillId="18" borderId="42" xfId="5" applyFont="1" applyFill="1" applyBorder="1" applyAlignment="1">
      <alignment horizontal="center" vertical="center" wrapText="1"/>
    </xf>
    <xf numFmtId="0" fontId="20" fillId="18" borderId="51" xfId="5" applyFont="1" applyFill="1" applyBorder="1" applyAlignment="1">
      <alignment horizontal="center" vertical="center" wrapText="1"/>
    </xf>
    <xf numFmtId="0" fontId="20" fillId="18" borderId="59" xfId="5" applyFont="1" applyFill="1" applyBorder="1" applyAlignment="1">
      <alignment horizontal="center" vertical="center" wrapText="1"/>
    </xf>
    <xf numFmtId="0" fontId="12" fillId="0" borderId="42" xfId="5" applyFont="1" applyBorder="1" applyAlignment="1">
      <alignment vertical="center" wrapText="1"/>
    </xf>
    <xf numFmtId="0" fontId="12" fillId="0" borderId="34" xfId="5" applyFont="1" applyBorder="1" applyAlignment="1">
      <alignment vertical="center" wrapText="1"/>
    </xf>
    <xf numFmtId="0" fontId="21" fillId="0" borderId="38" xfId="5" applyFont="1" applyBorder="1" applyAlignment="1">
      <alignment horizontal="center" vertical="center" wrapText="1"/>
    </xf>
    <xf numFmtId="0" fontId="21" fillId="0" borderId="26" xfId="5" applyFont="1" applyFill="1" applyBorder="1" applyAlignment="1">
      <alignment horizontal="center" vertical="center" wrapText="1"/>
    </xf>
    <xf numFmtId="0" fontId="21" fillId="0" borderId="48" xfId="5" applyFont="1" applyBorder="1" applyAlignment="1">
      <alignment horizontal="left" vertical="center" wrapText="1"/>
    </xf>
    <xf numFmtId="0" fontId="21" fillId="0" borderId="68" xfId="5" applyFont="1" applyBorder="1" applyAlignment="1">
      <alignment horizontal="left" vertical="center" wrapText="1"/>
    </xf>
    <xf numFmtId="0" fontId="79" fillId="0" borderId="50" xfId="5" applyFont="1" applyBorder="1" applyAlignment="1">
      <alignment horizontal="left" vertical="center" wrapText="1"/>
    </xf>
    <xf numFmtId="0" fontId="79" fillId="0" borderId="64" xfId="5" applyFont="1" applyBorder="1" applyAlignment="1">
      <alignment horizontal="left" vertical="center" wrapText="1"/>
    </xf>
    <xf numFmtId="0" fontId="12" fillId="0" borderId="50" xfId="5" applyFont="1" applyBorder="1" applyAlignment="1">
      <alignment horizontal="left" vertical="center" wrapText="1"/>
    </xf>
    <xf numFmtId="0" fontId="12" fillId="0" borderId="64" xfId="5" applyFont="1" applyBorder="1" applyAlignment="1">
      <alignment horizontal="left" vertical="center" wrapText="1"/>
    </xf>
    <xf numFmtId="0" fontId="12" fillId="0" borderId="8" xfId="5" applyFont="1" applyBorder="1" applyAlignment="1">
      <alignment horizontal="left" vertical="center" wrapText="1"/>
    </xf>
    <xf numFmtId="0" fontId="12" fillId="0" borderId="67" xfId="5" applyFont="1" applyBorder="1" applyAlignment="1">
      <alignment horizontal="left" vertical="center" wrapText="1"/>
    </xf>
    <xf numFmtId="0" fontId="12" fillId="0" borderId="48" xfId="5" applyFont="1" applyBorder="1" applyAlignment="1">
      <alignment horizontal="left" vertical="center" wrapText="1"/>
    </xf>
    <xf numFmtId="0" fontId="12" fillId="0" borderId="68" xfId="5" applyFont="1" applyBorder="1" applyAlignment="1">
      <alignment horizontal="left" vertical="center" wrapText="1"/>
    </xf>
    <xf numFmtId="0" fontId="21" fillId="0" borderId="64" xfId="5" applyFont="1" applyBorder="1" applyAlignment="1">
      <alignment horizontal="left" vertical="center" wrapText="1"/>
    </xf>
    <xf numFmtId="0" fontId="21" fillId="0" borderId="76" xfId="5" applyFont="1" applyBorder="1" applyAlignment="1">
      <alignment horizontal="center" vertical="center" wrapText="1"/>
    </xf>
    <xf numFmtId="0" fontId="21" fillId="0" borderId="74" xfId="5" applyFont="1" applyBorder="1" applyAlignment="1">
      <alignment horizontal="center" vertical="center" wrapText="1"/>
    </xf>
    <xf numFmtId="0" fontId="73" fillId="0" borderId="48" xfId="5" applyFont="1" applyBorder="1" applyAlignment="1">
      <alignment horizontal="left" vertical="center" wrapText="1"/>
    </xf>
    <xf numFmtId="0" fontId="73" fillId="0" borderId="68" xfId="5" applyFont="1" applyBorder="1" applyAlignment="1">
      <alignment horizontal="left" vertical="center" wrapText="1"/>
    </xf>
    <xf numFmtId="0" fontId="34" fillId="0" borderId="50" xfId="5" applyFont="1" applyBorder="1" applyAlignment="1">
      <alignment horizontal="left" vertical="center" wrapText="1"/>
    </xf>
    <xf numFmtId="0" fontId="34" fillId="0" borderId="64" xfId="5" applyFont="1" applyBorder="1" applyAlignment="1">
      <alignment horizontal="left" vertical="center" wrapText="1"/>
    </xf>
    <xf numFmtId="0" fontId="21" fillId="0" borderId="50" xfId="5" applyFont="1" applyBorder="1" applyAlignment="1">
      <alignment horizontal="left" vertical="center" wrapText="1"/>
    </xf>
    <xf numFmtId="0" fontId="21" fillId="0" borderId="8" xfId="5" applyFont="1" applyBorder="1" applyAlignment="1">
      <alignment horizontal="left" vertical="center" wrapText="1"/>
    </xf>
    <xf numFmtId="0" fontId="21" fillId="0" borderId="67" xfId="5" applyFont="1" applyBorder="1" applyAlignment="1">
      <alignment horizontal="left" vertical="center" wrapText="1"/>
    </xf>
    <xf numFmtId="0" fontId="51" fillId="14" borderId="42" xfId="5" applyFont="1" applyFill="1" applyBorder="1" applyAlignment="1">
      <alignment horizontal="center" vertical="center" wrapText="1"/>
    </xf>
    <xf numFmtId="0" fontId="51" fillId="14" borderId="51" xfId="5" applyFont="1" applyFill="1" applyBorder="1" applyAlignment="1">
      <alignment horizontal="center" vertical="center" wrapText="1"/>
    </xf>
    <xf numFmtId="0" fontId="51" fillId="14" borderId="59" xfId="5" applyFont="1" applyFill="1" applyBorder="1" applyAlignment="1">
      <alignment horizontal="center" vertical="center" wrapText="1"/>
    </xf>
    <xf numFmtId="0" fontId="0" fillId="0" borderId="0" xfId="0" applyFill="1" applyBorder="1" applyAlignment="1" applyProtection="1">
      <alignment horizontal="center" vertical="center" wrapText="1"/>
    </xf>
    <xf numFmtId="0" fontId="13" fillId="0" borderId="13" xfId="5" applyFont="1" applyBorder="1" applyAlignment="1">
      <alignment horizontal="center" vertical="center" wrapText="1"/>
    </xf>
    <xf numFmtId="0" fontId="51" fillId="17" borderId="48" xfId="5" applyFont="1" applyFill="1" applyBorder="1" applyAlignment="1">
      <alignment horizontal="center" vertical="center" wrapText="1"/>
    </xf>
    <xf numFmtId="0" fontId="51" fillId="17" borderId="23" xfId="5" applyFont="1" applyFill="1" applyBorder="1" applyAlignment="1">
      <alignment horizontal="center" vertical="center" wrapText="1"/>
    </xf>
    <xf numFmtId="0" fontId="51" fillId="17" borderId="24" xfId="5" applyFont="1" applyFill="1" applyBorder="1" applyAlignment="1">
      <alignment horizontal="center" vertical="center" wrapText="1"/>
    </xf>
    <xf numFmtId="0" fontId="12" fillId="0" borderId="49" xfId="5" applyFont="1" applyBorder="1" applyAlignment="1">
      <alignment horizontal="center" vertical="center" wrapText="1"/>
    </xf>
    <xf numFmtId="0" fontId="12" fillId="0" borderId="64" xfId="5" applyFont="1" applyBorder="1" applyAlignment="1">
      <alignment horizontal="center" vertical="center" wrapText="1"/>
    </xf>
    <xf numFmtId="0" fontId="12" fillId="0" borderId="0" xfId="5" applyFont="1" applyBorder="1" applyAlignment="1">
      <alignment horizontal="center" vertical="center" wrapText="1"/>
    </xf>
    <xf numFmtId="0" fontId="12" fillId="0" borderId="67" xfId="5" applyFont="1" applyBorder="1" applyAlignment="1">
      <alignment horizontal="center" vertical="center" wrapText="1"/>
    </xf>
    <xf numFmtId="0" fontId="12" fillId="0" borderId="23" xfId="5" applyFont="1" applyBorder="1" applyAlignment="1">
      <alignment horizontal="center" vertical="center" wrapText="1"/>
    </xf>
    <xf numFmtId="0" fontId="12" fillId="0" borderId="68"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38" xfId="5" applyFont="1" applyBorder="1" applyAlignment="1">
      <alignment horizontal="center" vertical="center" wrapText="1"/>
    </xf>
    <xf numFmtId="0" fontId="12" fillId="0" borderId="50" xfId="5" applyFont="1" applyBorder="1" applyAlignment="1">
      <alignment horizontal="center" vertical="center" wrapText="1"/>
    </xf>
    <xf numFmtId="0" fontId="12" fillId="0" borderId="8" xfId="5" applyFont="1" applyBorder="1" applyAlignment="1">
      <alignment horizontal="center" vertical="center" wrapText="1"/>
    </xf>
    <xf numFmtId="0" fontId="12" fillId="0" borderId="48" xfId="5" applyFont="1" applyBorder="1" applyAlignment="1">
      <alignment horizontal="center" vertical="center" wrapText="1"/>
    </xf>
    <xf numFmtId="0" fontId="72" fillId="0" borderId="42" xfId="0" applyFont="1" applyFill="1" applyBorder="1" applyAlignment="1" applyProtection="1">
      <alignment horizontal="left" vertical="center" wrapText="1"/>
    </xf>
    <xf numFmtId="0" fontId="0" fillId="0" borderId="34" xfId="0" applyBorder="1"/>
    <xf numFmtId="0" fontId="60" fillId="0" borderId="49" xfId="5" applyFont="1" applyBorder="1" applyAlignment="1">
      <alignment horizontal="center" vertical="center" wrapText="1"/>
    </xf>
    <xf numFmtId="0" fontId="53" fillId="0" borderId="75" xfId="5" applyFont="1" applyBorder="1" applyAlignment="1">
      <alignment horizontal="center" vertical="center" wrapText="1"/>
    </xf>
    <xf numFmtId="0" fontId="53" fillId="0" borderId="77" xfId="5" applyFont="1" applyBorder="1" applyAlignment="1">
      <alignment horizontal="center" vertical="center" wrapText="1"/>
    </xf>
    <xf numFmtId="0" fontId="103" fillId="5" borderId="19" xfId="1" applyFont="1" applyFill="1" applyBorder="1" applyAlignment="1" applyProtection="1">
      <alignment horizontal="center" vertical="center" wrapText="1"/>
    </xf>
    <xf numFmtId="0" fontId="103" fillId="5" borderId="74" xfId="1" applyFont="1" applyFill="1" applyBorder="1" applyAlignment="1" applyProtection="1">
      <alignment horizontal="center" vertical="center" wrapText="1"/>
    </xf>
    <xf numFmtId="0" fontId="51" fillId="16" borderId="42" xfId="5" applyFont="1" applyFill="1" applyBorder="1" applyAlignment="1">
      <alignment horizontal="center" vertical="center" wrapText="1"/>
    </xf>
    <xf numFmtId="0" fontId="51" fillId="16" borderId="51" xfId="5" applyFont="1" applyFill="1" applyBorder="1" applyAlignment="1">
      <alignment horizontal="center" vertical="center" wrapText="1"/>
    </xf>
    <xf numFmtId="0" fontId="51" fillId="16" borderId="59" xfId="5" applyFont="1" applyFill="1" applyBorder="1" applyAlignment="1">
      <alignment horizontal="center" vertical="center" wrapText="1"/>
    </xf>
    <xf numFmtId="0" fontId="19" fillId="0" borderId="18" xfId="5" applyFont="1" applyBorder="1" applyAlignment="1">
      <alignment horizontal="center" vertical="center" wrapText="1"/>
    </xf>
    <xf numFmtId="0" fontId="19" fillId="0" borderId="38" xfId="5" applyFont="1" applyBorder="1" applyAlignment="1">
      <alignment horizontal="center" vertical="center" wrapText="1"/>
    </xf>
    <xf numFmtId="0" fontId="19" fillId="0" borderId="35" xfId="5" applyFont="1" applyBorder="1" applyAlignment="1">
      <alignment horizontal="center" vertical="center" wrapText="1"/>
    </xf>
    <xf numFmtId="0" fontId="12" fillId="0" borderId="18" xfId="5" applyFont="1" applyBorder="1" applyAlignment="1">
      <alignment horizontal="center" vertical="center" wrapText="1"/>
    </xf>
    <xf numFmtId="0" fontId="12" fillId="0" borderId="38" xfId="5" applyFont="1" applyBorder="1" applyAlignment="1">
      <alignment horizontal="center" vertical="center" wrapText="1"/>
    </xf>
    <xf numFmtId="0" fontId="12" fillId="0" borderId="35" xfId="5" applyFont="1" applyBorder="1" applyAlignment="1">
      <alignment horizontal="center" vertical="center" wrapText="1"/>
    </xf>
    <xf numFmtId="166" fontId="21" fillId="0" borderId="11" xfId="5" applyNumberFormat="1" applyFont="1" applyBorder="1" applyAlignment="1">
      <alignment horizontal="center" vertical="center" wrapText="1"/>
    </xf>
    <xf numFmtId="166" fontId="21" fillId="0" borderId="31" xfId="5" applyNumberFormat="1" applyFont="1" applyBorder="1" applyAlignment="1">
      <alignment horizontal="center" vertical="center" wrapText="1"/>
    </xf>
    <xf numFmtId="166" fontId="21" fillId="0" borderId="33" xfId="5" applyNumberFormat="1" applyFont="1" applyBorder="1" applyAlignment="1">
      <alignment horizontal="center" vertical="center" wrapText="1"/>
    </xf>
    <xf numFmtId="166" fontId="21" fillId="0" borderId="18" xfId="5" applyNumberFormat="1" applyFont="1" applyBorder="1" applyAlignment="1">
      <alignment horizontal="center" vertical="center" wrapText="1"/>
    </xf>
    <xf numFmtId="166" fontId="21" fillId="0" borderId="38" xfId="5" applyNumberFormat="1" applyFont="1" applyBorder="1" applyAlignment="1">
      <alignment horizontal="center" vertical="center" wrapText="1"/>
    </xf>
    <xf numFmtId="166" fontId="21" fillId="0" borderId="35" xfId="5" applyNumberFormat="1" applyFont="1" applyBorder="1" applyAlignment="1">
      <alignment horizontal="center" vertical="center" wrapText="1"/>
    </xf>
    <xf numFmtId="0" fontId="103" fillId="5" borderId="41" xfId="1" applyFont="1" applyFill="1" applyBorder="1" applyAlignment="1" applyProtection="1">
      <alignment horizontal="center" vertical="center" wrapText="1"/>
    </xf>
    <xf numFmtId="0" fontId="103" fillId="5" borderId="51" xfId="1" applyFont="1" applyFill="1" applyBorder="1" applyAlignment="1" applyProtection="1">
      <alignment horizontal="center" vertical="center" wrapText="1"/>
    </xf>
    <xf numFmtId="0" fontId="103" fillId="5" borderId="34" xfId="1" applyFont="1" applyFill="1" applyBorder="1" applyAlignment="1" applyProtection="1">
      <alignment horizontal="center" vertical="center" wrapText="1"/>
    </xf>
    <xf numFmtId="0" fontId="54" fillId="9" borderId="59" xfId="5" applyFont="1" applyFill="1" applyBorder="1" applyAlignment="1">
      <alignment horizontal="center" vertical="center" wrapText="1"/>
    </xf>
    <xf numFmtId="0" fontId="59" fillId="13" borderId="42" xfId="1" applyFont="1" applyFill="1" applyBorder="1" applyAlignment="1" applyProtection="1">
      <alignment horizontal="center" vertical="center" wrapText="1"/>
    </xf>
    <xf numFmtId="0" fontId="59" fillId="13" borderId="51" xfId="1" applyFont="1" applyFill="1" applyBorder="1" applyAlignment="1" applyProtection="1">
      <alignment horizontal="center" vertical="center" wrapText="1"/>
    </xf>
    <xf numFmtId="0" fontId="59" fillId="13" borderId="59" xfId="1" applyFont="1" applyFill="1" applyBorder="1" applyAlignment="1" applyProtection="1">
      <alignment horizontal="center" vertical="center" wrapText="1"/>
    </xf>
    <xf numFmtId="0" fontId="34" fillId="0" borderId="46" xfId="5" applyFont="1" applyBorder="1" applyAlignment="1">
      <alignment horizontal="center" vertical="center"/>
    </xf>
    <xf numFmtId="0" fontId="34" fillId="0" borderId="71" xfId="5" applyFont="1" applyBorder="1" applyAlignment="1">
      <alignment horizontal="center" vertical="center"/>
    </xf>
    <xf numFmtId="0" fontId="34" fillId="0" borderId="8" xfId="5" applyFont="1" applyBorder="1" applyAlignment="1">
      <alignment horizontal="center" vertical="center"/>
    </xf>
    <xf numFmtId="0" fontId="34" fillId="0" borderId="67" xfId="5" applyFont="1" applyBorder="1" applyAlignment="1">
      <alignment horizontal="center" vertical="center"/>
    </xf>
    <xf numFmtId="0" fontId="34" fillId="0" borderId="48" xfId="5" applyFont="1" applyBorder="1" applyAlignment="1">
      <alignment horizontal="center" vertical="center"/>
    </xf>
    <xf numFmtId="0" fontId="34" fillId="0" borderId="68" xfId="5" applyFont="1" applyBorder="1" applyAlignment="1">
      <alignment horizontal="center" vertical="center"/>
    </xf>
    <xf numFmtId="167" fontId="19" fillId="0" borderId="18" xfId="5" applyNumberFormat="1" applyFont="1" applyBorder="1" applyAlignment="1">
      <alignment horizontal="center" vertical="center" wrapText="1"/>
    </xf>
    <xf numFmtId="167" fontId="19" fillId="0" borderId="13" xfId="5" applyNumberFormat="1" applyFont="1" applyBorder="1" applyAlignment="1">
      <alignment horizontal="center" vertical="center" wrapText="1"/>
    </xf>
    <xf numFmtId="166" fontId="40" fillId="6" borderId="13" xfId="5" applyNumberFormat="1" applyFont="1" applyFill="1" applyBorder="1" applyAlignment="1">
      <alignment horizontal="center" vertical="center" wrapText="1"/>
    </xf>
    <xf numFmtId="166" fontId="39" fillId="4" borderId="14" xfId="5" applyNumberFormat="1" applyFont="1" applyFill="1" applyBorder="1" applyAlignment="1">
      <alignment horizontal="center" vertical="center" wrapText="1"/>
    </xf>
    <xf numFmtId="0" fontId="12" fillId="0" borderId="53" xfId="5" applyFont="1" applyBorder="1" applyAlignment="1">
      <alignment horizontal="center" vertical="center" wrapText="1"/>
    </xf>
    <xf numFmtId="0" fontId="12" fillId="0" borderId="71" xfId="5" applyFont="1" applyBorder="1" applyAlignment="1">
      <alignment horizontal="center" vertical="center" wrapText="1"/>
    </xf>
    <xf numFmtId="0" fontId="12" fillId="0" borderId="21" xfId="5" applyFont="1" applyBorder="1" applyAlignment="1">
      <alignment horizontal="center" vertical="center" wrapText="1"/>
    </xf>
    <xf numFmtId="0" fontId="12" fillId="0" borderId="72" xfId="5" applyFont="1" applyBorder="1" applyAlignment="1">
      <alignment horizontal="center" vertical="center" wrapText="1"/>
    </xf>
    <xf numFmtId="0" fontId="17" fillId="0" borderId="38" xfId="5" applyFont="1" applyBorder="1" applyAlignment="1">
      <alignment horizontal="center" vertical="center" wrapText="1"/>
    </xf>
    <xf numFmtId="0" fontId="21" fillId="0" borderId="18" xfId="5" applyFont="1" applyBorder="1" applyAlignment="1">
      <alignment horizontal="center" vertical="center" wrapText="1"/>
    </xf>
    <xf numFmtId="0" fontId="21" fillId="0" borderId="13" xfId="5" applyFont="1" applyBorder="1" applyAlignment="1">
      <alignment horizontal="center" vertical="center" wrapText="1"/>
    </xf>
    <xf numFmtId="0" fontId="73" fillId="0" borderId="50" xfId="5" applyFont="1" applyBorder="1" applyAlignment="1">
      <alignment horizontal="left" vertical="top" wrapText="1"/>
    </xf>
    <xf numFmtId="0" fontId="73" fillId="0" borderId="64" xfId="5" applyFont="1" applyBorder="1" applyAlignment="1">
      <alignment horizontal="left" vertical="top" wrapText="1"/>
    </xf>
    <xf numFmtId="0" fontId="73" fillId="0" borderId="8" xfId="5" applyFont="1" applyBorder="1" applyAlignment="1">
      <alignment horizontal="left" vertical="top" wrapText="1"/>
    </xf>
    <xf numFmtId="0" fontId="73" fillId="0" borderId="67" xfId="5" applyFont="1" applyBorder="1" applyAlignment="1">
      <alignment horizontal="left" vertical="top" wrapText="1"/>
    </xf>
    <xf numFmtId="0" fontId="73" fillId="0" borderId="48" xfId="5" applyFont="1" applyBorder="1" applyAlignment="1">
      <alignment horizontal="left" vertical="top" wrapText="1"/>
    </xf>
    <xf numFmtId="0" fontId="73" fillId="0" borderId="68" xfId="5" applyFont="1" applyBorder="1" applyAlignment="1">
      <alignment horizontal="left" vertical="top" wrapText="1"/>
    </xf>
    <xf numFmtId="0" fontId="22" fillId="0" borderId="26" xfId="5" applyFont="1" applyBorder="1" applyAlignment="1">
      <alignment horizontal="center" vertical="center" wrapText="1"/>
    </xf>
    <xf numFmtId="0" fontId="22" fillId="0" borderId="38" xfId="5" applyFont="1" applyBorder="1" applyAlignment="1">
      <alignment horizontal="center" vertical="center" wrapText="1"/>
    </xf>
    <xf numFmtId="0" fontId="22" fillId="0" borderId="35" xfId="5" applyFont="1" applyBorder="1" applyAlignment="1">
      <alignment horizontal="center" vertical="center" wrapText="1"/>
    </xf>
    <xf numFmtId="0" fontId="17" fillId="0" borderId="26" xfId="5" applyFont="1" applyBorder="1" applyAlignment="1">
      <alignment horizontal="center" vertical="center" wrapText="1"/>
    </xf>
    <xf numFmtId="0" fontId="17" fillId="0" borderId="35" xfId="5" applyFont="1" applyBorder="1" applyAlignment="1">
      <alignment horizontal="center" vertical="center" wrapText="1"/>
    </xf>
    <xf numFmtId="166" fontId="40" fillId="6" borderId="38" xfId="5" applyNumberFormat="1" applyFont="1" applyFill="1" applyBorder="1" applyAlignment="1">
      <alignment horizontal="center" vertical="center" wrapText="1"/>
    </xf>
    <xf numFmtId="166" fontId="39" fillId="4" borderId="31" xfId="5" applyNumberFormat="1" applyFont="1" applyFill="1" applyBorder="1" applyAlignment="1">
      <alignment horizontal="center" vertical="center" wrapText="1"/>
    </xf>
    <xf numFmtId="0" fontId="73" fillId="5" borderId="42" xfId="0" applyFont="1" applyFill="1" applyBorder="1" applyAlignment="1">
      <alignment horizontal="left" vertical="center" wrapText="1"/>
    </xf>
    <xf numFmtId="0" fontId="73" fillId="5" borderId="34" xfId="0" applyFont="1" applyFill="1" applyBorder="1" applyAlignment="1">
      <alignment horizontal="left" vertical="center" wrapText="1"/>
    </xf>
    <xf numFmtId="0" fontId="51" fillId="5" borderId="50" xfId="5" applyFont="1" applyFill="1" applyBorder="1" applyAlignment="1">
      <alignment horizontal="center" vertical="center" wrapText="1"/>
    </xf>
    <xf numFmtId="0" fontId="51" fillId="5" borderId="49" xfId="5" applyFont="1" applyFill="1" applyBorder="1" applyAlignment="1">
      <alignment horizontal="center" vertical="center" wrapText="1"/>
    </xf>
    <xf numFmtId="0" fontId="51" fillId="5" borderId="17" xfId="5" applyFont="1" applyFill="1" applyBorder="1" applyAlignment="1">
      <alignment horizontal="center" vertical="center" wrapText="1"/>
    </xf>
    <xf numFmtId="0" fontId="21" fillId="0" borderId="50" xfId="5" applyFont="1" applyBorder="1" applyAlignment="1">
      <alignment horizontal="center" vertical="center" wrapText="1"/>
    </xf>
    <xf numFmtId="0" fontId="21" fillId="0" borderId="64" xfId="5" applyFont="1" applyBorder="1" applyAlignment="1">
      <alignment horizontal="center" vertical="center" wrapText="1"/>
    </xf>
    <xf numFmtId="0" fontId="21" fillId="0" borderId="8" xfId="5" applyFont="1" applyBorder="1" applyAlignment="1">
      <alignment horizontal="center" vertical="center" wrapText="1"/>
    </xf>
    <xf numFmtId="0" fontId="21" fillId="0" borderId="67" xfId="5" applyFont="1" applyBorder="1" applyAlignment="1">
      <alignment horizontal="center" vertical="center" wrapText="1"/>
    </xf>
    <xf numFmtId="0" fontId="21" fillId="0" borderId="48" xfId="5" applyFont="1" applyBorder="1" applyAlignment="1">
      <alignment horizontal="center" vertical="center" wrapText="1"/>
    </xf>
    <xf numFmtId="0" fontId="21" fillId="0" borderId="68" xfId="5" applyFont="1" applyBorder="1" applyAlignment="1">
      <alignment horizontal="center" vertical="center" wrapText="1"/>
    </xf>
    <xf numFmtId="1" fontId="71" fillId="4" borderId="29" xfId="6" applyNumberFormat="1" applyFont="1" applyFill="1" applyBorder="1" applyAlignment="1">
      <alignment horizontal="center" vertical="center" wrapText="1"/>
    </xf>
    <xf numFmtId="1" fontId="71" fillId="4" borderId="31" xfId="6" applyNumberFormat="1" applyFont="1" applyFill="1" applyBorder="1" applyAlignment="1">
      <alignment horizontal="center" vertical="center" wrapText="1"/>
    </xf>
    <xf numFmtId="1" fontId="71" fillId="4" borderId="33" xfId="6" applyNumberFormat="1" applyFont="1" applyFill="1" applyBorder="1" applyAlignment="1">
      <alignment horizontal="center" vertical="center" wrapText="1"/>
    </xf>
    <xf numFmtId="0" fontId="73" fillId="5" borderId="26" xfId="0" applyFont="1" applyFill="1" applyBorder="1" applyAlignment="1" applyProtection="1">
      <alignment horizontal="center" vertical="center" wrapText="1"/>
    </xf>
    <xf numFmtId="0" fontId="73" fillId="5" borderId="38" xfId="0" applyFont="1" applyFill="1" applyBorder="1" applyAlignment="1" applyProtection="1">
      <alignment horizontal="center" vertical="center" wrapText="1"/>
    </xf>
    <xf numFmtId="0" fontId="73" fillId="5" borderId="35" xfId="0" applyFont="1" applyFill="1" applyBorder="1" applyAlignment="1" applyProtection="1">
      <alignment horizontal="center" vertical="center" wrapText="1"/>
    </xf>
    <xf numFmtId="0" fontId="21" fillId="0" borderId="58" xfId="5" applyFont="1" applyBorder="1" applyAlignment="1">
      <alignment horizontal="center" vertical="center" wrapText="1"/>
    </xf>
    <xf numFmtId="0" fontId="21" fillId="0" borderId="52" xfId="5" applyFont="1" applyBorder="1" applyAlignment="1">
      <alignment horizontal="center" vertical="center" wrapText="1"/>
    </xf>
    <xf numFmtId="0" fontId="21" fillId="0" borderId="73" xfId="5" applyFont="1" applyBorder="1" applyAlignment="1">
      <alignment horizontal="center" vertical="center" wrapText="1"/>
    </xf>
    <xf numFmtId="0" fontId="51" fillId="12" borderId="42" xfId="5" applyFont="1" applyFill="1" applyBorder="1" applyAlignment="1">
      <alignment horizontal="center" vertical="center" wrapText="1"/>
    </xf>
    <xf numFmtId="0" fontId="51" fillId="12" borderId="51" xfId="5" applyFont="1" applyFill="1" applyBorder="1" applyAlignment="1">
      <alignment horizontal="center" vertical="center" wrapText="1"/>
    </xf>
    <xf numFmtId="0" fontId="51" fillId="12" borderId="59" xfId="5" applyFont="1" applyFill="1" applyBorder="1" applyAlignment="1">
      <alignment horizontal="center" vertical="center" wrapText="1"/>
    </xf>
    <xf numFmtId="0" fontId="16" fillId="0" borderId="26" xfId="5" applyFont="1" applyBorder="1" applyAlignment="1">
      <alignment horizontal="center" vertical="center" wrapText="1"/>
    </xf>
    <xf numFmtId="0" fontId="16" fillId="0" borderId="38" xfId="5" applyFont="1" applyBorder="1" applyAlignment="1">
      <alignment horizontal="center" vertical="center" wrapText="1"/>
    </xf>
    <xf numFmtId="0" fontId="16" fillId="0" borderId="35" xfId="5" applyFont="1" applyBorder="1" applyAlignment="1">
      <alignment horizontal="center" vertical="center" wrapText="1"/>
    </xf>
    <xf numFmtId="166" fontId="39" fillId="4" borderId="5" xfId="5" applyNumberFormat="1" applyFont="1" applyFill="1" applyBorder="1" applyAlignment="1">
      <alignment horizontal="center" vertical="center" wrapText="1"/>
    </xf>
    <xf numFmtId="166" fontId="40" fillId="6" borderId="5" xfId="5" applyNumberFormat="1" applyFont="1" applyFill="1" applyBorder="1" applyAlignment="1">
      <alignment horizontal="center" vertical="center" wrapText="1"/>
    </xf>
    <xf numFmtId="1" fontId="19" fillId="0" borderId="5" xfId="5" applyNumberFormat="1" applyFont="1" applyFill="1" applyBorder="1" applyAlignment="1">
      <alignment horizontal="center" vertical="center" wrapText="1"/>
    </xf>
    <xf numFmtId="1" fontId="19" fillId="25" borderId="39" xfId="5" applyNumberFormat="1" applyFont="1" applyFill="1" applyBorder="1" applyAlignment="1">
      <alignment horizontal="center" vertical="center" wrapText="1"/>
    </xf>
    <xf numFmtId="1" fontId="19" fillId="25" borderId="65" xfId="5" applyNumberFormat="1" applyFont="1" applyFill="1" applyBorder="1" applyAlignment="1">
      <alignment horizontal="center" vertical="center" wrapText="1"/>
    </xf>
    <xf numFmtId="1" fontId="19" fillId="25" borderId="111" xfId="5" applyNumberFormat="1" applyFont="1" applyFill="1" applyBorder="1" applyAlignment="1">
      <alignment horizontal="center" vertical="center" wrapText="1"/>
    </xf>
    <xf numFmtId="1" fontId="19" fillId="18" borderId="39" xfId="5" applyNumberFormat="1" applyFont="1" applyFill="1" applyBorder="1" applyAlignment="1">
      <alignment horizontal="center" vertical="center" wrapText="1"/>
    </xf>
    <xf numFmtId="1" fontId="19" fillId="18" borderId="65" xfId="5" applyNumberFormat="1" applyFont="1" applyFill="1" applyBorder="1" applyAlignment="1">
      <alignment horizontal="center" vertical="center" wrapText="1"/>
    </xf>
    <xf numFmtId="1" fontId="19" fillId="18" borderId="111" xfId="5" applyNumberFormat="1" applyFont="1" applyFill="1" applyBorder="1" applyAlignment="1">
      <alignment horizontal="center" vertical="center" wrapText="1"/>
    </xf>
    <xf numFmtId="0" fontId="21" fillId="0" borderId="50" xfId="5" applyFont="1" applyBorder="1" applyAlignment="1">
      <alignment vertical="center" wrapText="1"/>
    </xf>
    <xf numFmtId="0" fontId="21" fillId="0" borderId="64" xfId="5" applyFont="1" applyBorder="1" applyAlignment="1">
      <alignment vertical="center" wrapText="1"/>
    </xf>
    <xf numFmtId="0" fontId="21" fillId="0" borderId="48" xfId="5" applyFont="1" applyBorder="1" applyAlignment="1">
      <alignment vertical="center" wrapText="1"/>
    </xf>
    <xf numFmtId="0" fontId="21" fillId="0" borderId="68" xfId="5" applyFont="1" applyBorder="1" applyAlignment="1">
      <alignment vertical="center" wrapText="1"/>
    </xf>
    <xf numFmtId="0" fontId="51" fillId="11" borderId="48" xfId="5" applyFont="1" applyFill="1" applyBorder="1" applyAlignment="1">
      <alignment horizontal="center" vertical="center" wrapText="1"/>
    </xf>
    <xf numFmtId="0" fontId="51" fillId="11" borderId="23" xfId="5" applyFont="1" applyFill="1" applyBorder="1" applyAlignment="1">
      <alignment horizontal="center" vertical="center" wrapText="1"/>
    </xf>
    <xf numFmtId="0" fontId="51" fillId="11" borderId="51" xfId="5" applyFont="1" applyFill="1" applyBorder="1" applyAlignment="1">
      <alignment horizontal="center" vertical="center" wrapText="1"/>
    </xf>
    <xf numFmtId="0" fontId="51" fillId="11" borderId="59" xfId="5" applyFont="1" applyFill="1" applyBorder="1" applyAlignment="1">
      <alignment horizontal="center" vertical="center" wrapText="1"/>
    </xf>
    <xf numFmtId="0" fontId="21" fillId="0" borderId="23" xfId="5" applyFont="1" applyBorder="1" applyAlignment="1">
      <alignment horizontal="center" vertical="center" wrapText="1"/>
    </xf>
    <xf numFmtId="0" fontId="79" fillId="0" borderId="49" xfId="5" applyFont="1" applyBorder="1" applyAlignment="1">
      <alignment horizontal="left" vertical="center" wrapText="1"/>
    </xf>
    <xf numFmtId="49" fontId="12" fillId="4" borderId="5" xfId="5" applyNumberFormat="1" applyFont="1" applyFill="1" applyBorder="1" applyAlignment="1">
      <alignment horizontal="center" vertical="center" wrapText="1"/>
    </xf>
    <xf numFmtId="0" fontId="19" fillId="0" borderId="5" xfId="5" applyFont="1" applyBorder="1" applyAlignment="1">
      <alignment horizontal="center" vertical="center" wrapText="1"/>
    </xf>
    <xf numFmtId="0" fontId="18" fillId="0" borderId="5" xfId="5" applyFont="1" applyBorder="1" applyAlignment="1">
      <alignment horizontal="center" vertical="center" wrapText="1"/>
    </xf>
    <xf numFmtId="0" fontId="0" fillId="0" borderId="15" xfId="0" applyBorder="1" applyAlignment="1">
      <alignment horizontal="center"/>
    </xf>
    <xf numFmtId="0" fontId="7" fillId="0" borderId="15" xfId="5" applyBorder="1" applyAlignment="1">
      <alignment horizontal="center"/>
    </xf>
    <xf numFmtId="166" fontId="21" fillId="3" borderId="5" xfId="5" applyNumberFormat="1" applyFont="1" applyFill="1" applyBorder="1" applyAlignment="1">
      <alignment horizontal="center" vertical="center" wrapText="1"/>
    </xf>
    <xf numFmtId="0" fontId="20" fillId="15" borderId="15" xfId="5" applyFont="1" applyFill="1" applyBorder="1" applyAlignment="1">
      <alignment horizontal="center" vertical="center" wrapText="1"/>
    </xf>
    <xf numFmtId="0" fontId="20" fillId="15" borderId="5" xfId="5" applyFont="1" applyFill="1" applyBorder="1" applyAlignment="1">
      <alignment horizontal="center" vertical="center" wrapText="1"/>
    </xf>
    <xf numFmtId="0" fontId="51" fillId="20" borderId="15" xfId="5" applyFont="1" applyFill="1" applyBorder="1" applyAlignment="1">
      <alignment horizontal="center" vertical="center" wrapText="1"/>
    </xf>
    <xf numFmtId="0" fontId="51" fillId="20" borderId="5" xfId="5" applyFont="1" applyFill="1" applyBorder="1" applyAlignment="1">
      <alignment horizontal="center" vertical="center" wrapText="1"/>
    </xf>
    <xf numFmtId="0" fontId="20" fillId="21" borderId="15" xfId="5" applyFont="1" applyFill="1" applyBorder="1" applyAlignment="1">
      <alignment horizontal="center" vertical="center" wrapText="1"/>
    </xf>
    <xf numFmtId="0" fontId="20" fillId="21" borderId="5" xfId="5" applyFont="1" applyFill="1" applyBorder="1" applyAlignment="1">
      <alignment horizontal="center" vertical="center" wrapText="1"/>
    </xf>
    <xf numFmtId="0" fontId="0" fillId="0" borderId="15" xfId="0" applyBorder="1"/>
    <xf numFmtId="0" fontId="83" fillId="0" borderId="5" xfId="5" applyFont="1" applyBorder="1" applyAlignment="1">
      <alignment horizontal="center" vertical="center" wrapText="1"/>
    </xf>
    <xf numFmtId="0" fontId="20" fillId="41" borderId="15" xfId="5" applyFont="1" applyFill="1" applyBorder="1" applyAlignment="1">
      <alignment horizontal="center" vertical="center" wrapText="1"/>
    </xf>
    <xf numFmtId="0" fontId="20" fillId="41" borderId="5" xfId="5" applyFont="1" applyFill="1" applyBorder="1" applyAlignment="1">
      <alignment horizontal="center" vertical="center" wrapText="1"/>
    </xf>
    <xf numFmtId="0" fontId="51" fillId="21" borderId="15" xfId="5" applyFont="1" applyFill="1" applyBorder="1" applyAlignment="1">
      <alignment horizontal="center" vertical="center" wrapText="1"/>
    </xf>
    <xf numFmtId="0" fontId="51" fillId="21" borderId="5" xfId="5" applyFont="1" applyFill="1" applyBorder="1" applyAlignment="1">
      <alignment horizontal="center" vertical="center" wrapText="1"/>
    </xf>
    <xf numFmtId="0" fontId="83" fillId="0" borderId="5" xfId="5" applyFont="1" applyBorder="1" applyAlignment="1">
      <alignment horizontal="center" vertical="center"/>
    </xf>
    <xf numFmtId="0" fontId="83" fillId="0" borderId="2" xfId="5" applyFont="1" applyBorder="1" applyAlignment="1">
      <alignment horizontal="center" vertical="center" wrapText="1"/>
    </xf>
    <xf numFmtId="0" fontId="82" fillId="0" borderId="5" xfId="5" applyFont="1" applyBorder="1" applyAlignment="1">
      <alignment horizontal="center" vertical="center" wrapText="1"/>
    </xf>
    <xf numFmtId="0" fontId="82" fillId="0" borderId="2" xfId="5" applyFont="1" applyBorder="1" applyAlignment="1">
      <alignment horizontal="center" vertical="center" wrapText="1"/>
    </xf>
    <xf numFmtId="0" fontId="7" fillId="0" borderId="1" xfId="5" applyBorder="1" applyAlignment="1">
      <alignment horizontal="center"/>
    </xf>
    <xf numFmtId="0" fontId="20" fillId="25" borderId="15" xfId="5" applyFont="1" applyFill="1" applyBorder="1" applyAlignment="1">
      <alignment horizontal="center" vertical="center" wrapText="1"/>
    </xf>
    <xf numFmtId="0" fontId="20" fillId="25" borderId="5" xfId="5" applyFont="1" applyFill="1" applyBorder="1" applyAlignment="1">
      <alignment horizontal="center" vertical="center" wrapText="1"/>
    </xf>
    <xf numFmtId="0" fontId="0" fillId="0" borderId="5" xfId="0" applyBorder="1"/>
    <xf numFmtId="0" fontId="20" fillId="40" borderId="15" xfId="5" applyFont="1" applyFill="1" applyBorder="1" applyAlignment="1">
      <alignment horizontal="center" vertical="center" wrapText="1"/>
    </xf>
    <xf numFmtId="0" fontId="20" fillId="40" borderId="5" xfId="5" applyFont="1" applyFill="1" applyBorder="1" applyAlignment="1">
      <alignment horizontal="center" vertical="center" wrapText="1"/>
    </xf>
    <xf numFmtId="0" fontId="106" fillId="15" borderId="15" xfId="5" applyFont="1" applyFill="1" applyBorder="1" applyAlignment="1">
      <alignment horizontal="center" vertical="center" wrapText="1"/>
    </xf>
    <xf numFmtId="0" fontId="106" fillId="15" borderId="5" xfId="5" applyFont="1" applyFill="1" applyBorder="1" applyAlignment="1">
      <alignment horizontal="center" vertical="center" wrapText="1"/>
    </xf>
    <xf numFmtId="167" fontId="21" fillId="0" borderId="5" xfId="5" applyNumberFormat="1" applyFont="1" applyBorder="1" applyAlignment="1">
      <alignment horizontal="center" vertical="center" wrapText="1"/>
    </xf>
    <xf numFmtId="0" fontId="51" fillId="16" borderId="15" xfId="5" applyFont="1" applyFill="1" applyBorder="1" applyAlignment="1">
      <alignment horizontal="center" vertical="center" wrapText="1"/>
    </xf>
    <xf numFmtId="0" fontId="51" fillId="16" borderId="5" xfId="5" applyFont="1" applyFill="1" applyBorder="1" applyAlignment="1">
      <alignment horizontal="center" vertical="center" wrapText="1"/>
    </xf>
    <xf numFmtId="0" fontId="53" fillId="0" borderId="3" xfId="5" applyFont="1" applyBorder="1" applyAlignment="1">
      <alignment horizontal="center" vertical="center" wrapText="1"/>
    </xf>
    <xf numFmtId="0" fontId="53" fillId="0" borderId="5" xfId="5" applyFont="1" applyBorder="1" applyAlignment="1">
      <alignment horizontal="center" vertical="center" wrapText="1"/>
    </xf>
    <xf numFmtId="0" fontId="101" fillId="5" borderId="5" xfId="1" applyFont="1" applyFill="1" applyBorder="1" applyAlignment="1" applyProtection="1">
      <alignment horizontal="center" vertical="center" wrapText="1"/>
    </xf>
    <xf numFmtId="0" fontId="54" fillId="39" borderId="5" xfId="5" applyFont="1" applyFill="1" applyBorder="1" applyAlignment="1">
      <alignment horizontal="center" vertical="center" wrapText="1"/>
    </xf>
    <xf numFmtId="0" fontId="53" fillId="0" borderId="22" xfId="5" applyFont="1" applyBorder="1" applyAlignment="1">
      <alignment horizontal="center" vertical="center" wrapText="1"/>
    </xf>
    <xf numFmtId="0" fontId="53" fillId="0" borderId="15" xfId="5" applyFont="1" applyBorder="1" applyAlignment="1">
      <alignment horizontal="center" vertical="center" wrapText="1"/>
    </xf>
    <xf numFmtId="0" fontId="61" fillId="0" borderId="3" xfId="5" applyFont="1" applyBorder="1" applyAlignment="1">
      <alignment horizontal="center" vertical="center" wrapText="1"/>
    </xf>
    <xf numFmtId="0" fontId="61" fillId="0" borderId="5" xfId="5" applyFont="1" applyBorder="1" applyAlignment="1">
      <alignment horizontal="center" vertical="center" wrapText="1"/>
    </xf>
    <xf numFmtId="0" fontId="11" fillId="0" borderId="15" xfId="5" applyFont="1" applyBorder="1" applyAlignment="1">
      <alignment horizontal="center" vertical="center"/>
    </xf>
    <xf numFmtId="0" fontId="11" fillId="0" borderId="5" xfId="5" applyFont="1" applyBorder="1" applyAlignment="1">
      <alignment horizontal="center" vertical="center"/>
    </xf>
    <xf numFmtId="0" fontId="58" fillId="5" borderId="15" xfId="5" applyFont="1" applyFill="1" applyBorder="1" applyAlignment="1">
      <alignment horizontal="center" vertical="center" wrapText="1"/>
    </xf>
    <xf numFmtId="0" fontId="12" fillId="0" borderId="5" xfId="5" applyFont="1" applyBorder="1" applyAlignment="1">
      <alignment horizontal="center" vertical="center"/>
    </xf>
    <xf numFmtId="0" fontId="101" fillId="5" borderId="4" xfId="1" applyFont="1" applyFill="1" applyBorder="1" applyAlignment="1" applyProtection="1">
      <alignment horizontal="center" vertical="center" wrapText="1"/>
    </xf>
    <xf numFmtId="0" fontId="11" fillId="0" borderId="48" xfId="5" applyFont="1" applyBorder="1" applyAlignment="1">
      <alignment horizontal="center" vertical="center"/>
    </xf>
    <xf numFmtId="0" fontId="11" fillId="0" borderId="23" xfId="5" applyFont="1" applyBorder="1" applyAlignment="1">
      <alignment horizontal="center" vertical="center"/>
    </xf>
    <xf numFmtId="0" fontId="11" fillId="0" borderId="24" xfId="5" applyFont="1" applyBorder="1" applyAlignment="1">
      <alignment horizontal="center" vertical="center"/>
    </xf>
    <xf numFmtId="0" fontId="54" fillId="9" borderId="48" xfId="5" applyFont="1" applyFill="1" applyBorder="1" applyAlignment="1">
      <alignment horizontal="center" vertical="center" wrapText="1"/>
    </xf>
    <xf numFmtId="0" fontId="53" fillId="0" borderId="8" xfId="5" applyFont="1" applyBorder="1" applyAlignment="1">
      <alignment horizontal="center" vertical="center" wrapText="1"/>
    </xf>
    <xf numFmtId="0" fontId="53" fillId="0" borderId="0" xfId="5" applyFont="1" applyBorder="1" applyAlignment="1">
      <alignment horizontal="center" vertical="center" wrapText="1"/>
    </xf>
    <xf numFmtId="0" fontId="61" fillId="0" borderId="49" xfId="5" applyFont="1" applyBorder="1" applyAlignment="1">
      <alignment horizontal="center" vertical="center" wrapText="1"/>
    </xf>
    <xf numFmtId="0" fontId="61" fillId="0" borderId="0" xfId="5" applyFont="1" applyBorder="1" applyAlignment="1">
      <alignment horizontal="center" vertical="center" wrapText="1"/>
    </xf>
    <xf numFmtId="0" fontId="61" fillId="0" borderId="17" xfId="5" applyFont="1" applyBorder="1" applyAlignment="1">
      <alignment horizontal="center" vertical="center" wrapText="1"/>
    </xf>
    <xf numFmtId="0" fontId="61" fillId="0" borderId="7" xfId="5" applyFont="1" applyBorder="1" applyAlignment="1">
      <alignment horizontal="center" vertical="center" wrapText="1"/>
    </xf>
    <xf numFmtId="0" fontId="46" fillId="5" borderId="42" xfId="1" applyFont="1" applyFill="1" applyBorder="1" applyAlignment="1" applyProtection="1">
      <alignment horizontal="center" vertical="center" wrapText="1"/>
    </xf>
    <xf numFmtId="0" fontId="7" fillId="0" borderId="28" xfId="5" applyBorder="1" applyAlignment="1">
      <alignment horizontal="center"/>
    </xf>
    <xf numFmtId="0" fontId="7" fillId="0" borderId="37" xfId="5" applyBorder="1" applyAlignment="1">
      <alignment horizontal="center"/>
    </xf>
    <xf numFmtId="0" fontId="18" fillId="0" borderId="26" xfId="5" applyFont="1" applyBorder="1" applyAlignment="1">
      <alignment horizontal="center" vertical="center" wrapText="1"/>
    </xf>
    <xf numFmtId="0" fontId="18" fillId="0" borderId="38" xfId="5" applyFont="1" applyBorder="1" applyAlignment="1">
      <alignment horizontal="center" vertical="center" wrapText="1"/>
    </xf>
    <xf numFmtId="0" fontId="19" fillId="0" borderId="58" xfId="5" applyFont="1" applyBorder="1" applyAlignment="1">
      <alignment horizontal="center" vertical="center" wrapText="1"/>
    </xf>
    <xf numFmtId="0" fontId="19" fillId="0" borderId="49" xfId="5" applyFont="1" applyBorder="1" applyAlignment="1">
      <alignment horizontal="center" vertical="center" wrapText="1"/>
    </xf>
    <xf numFmtId="0" fontId="19" fillId="0" borderId="64" xfId="5" applyFont="1" applyBorder="1" applyAlignment="1">
      <alignment horizontal="center" vertical="center" wrapText="1"/>
    </xf>
    <xf numFmtId="0" fontId="19" fillId="0" borderId="52" xfId="5" applyFont="1" applyBorder="1" applyAlignment="1">
      <alignment horizontal="center" vertical="center" wrapText="1"/>
    </xf>
    <xf numFmtId="0" fontId="19" fillId="0" borderId="0" xfId="5" applyFont="1" applyBorder="1" applyAlignment="1">
      <alignment horizontal="center" vertical="center" wrapText="1"/>
    </xf>
    <xf numFmtId="0" fontId="19" fillId="0" borderId="67" xfId="5" applyFont="1" applyBorder="1" applyAlignment="1">
      <alignment horizontal="center" vertical="center" wrapText="1"/>
    </xf>
    <xf numFmtId="0" fontId="12" fillId="0" borderId="42" xfId="5" applyFont="1" applyBorder="1" applyAlignment="1">
      <alignment horizontal="center" vertical="center"/>
    </xf>
    <xf numFmtId="0" fontId="12" fillId="0" borderId="51" xfId="5" applyFont="1" applyBorder="1" applyAlignment="1">
      <alignment horizontal="center" vertical="center"/>
    </xf>
    <xf numFmtId="0" fontId="12" fillId="0" borderId="59" xfId="5" applyFont="1" applyBorder="1" applyAlignment="1">
      <alignment horizontal="center" vertical="center"/>
    </xf>
    <xf numFmtId="0" fontId="62" fillId="20" borderId="42" xfId="5" applyFont="1" applyFill="1" applyBorder="1" applyAlignment="1">
      <alignment horizontal="center" vertical="center" wrapText="1"/>
    </xf>
    <xf numFmtId="0" fontId="62" fillId="20" borderId="51" xfId="5" applyFont="1" applyFill="1" applyBorder="1" applyAlignment="1">
      <alignment horizontal="center" vertical="center" wrapText="1"/>
    </xf>
    <xf numFmtId="0" fontId="62" fillId="20" borderId="59" xfId="5" applyFont="1" applyFill="1" applyBorder="1" applyAlignment="1">
      <alignment horizontal="center" vertical="center" wrapText="1"/>
    </xf>
    <xf numFmtId="0" fontId="19" fillId="0" borderId="73" xfId="5" applyFont="1" applyBorder="1" applyAlignment="1">
      <alignment horizontal="center" vertical="center" wrapText="1"/>
    </xf>
    <xf numFmtId="0" fontId="19" fillId="0" borderId="23" xfId="5" applyFont="1" applyBorder="1" applyAlignment="1">
      <alignment horizontal="center" vertical="center" wrapText="1"/>
    </xf>
    <xf numFmtId="0" fontId="19" fillId="0" borderId="68" xfId="5" applyFont="1" applyBorder="1" applyAlignment="1">
      <alignment horizontal="center" vertical="center" wrapText="1"/>
    </xf>
    <xf numFmtId="166" fontId="21" fillId="3" borderId="29" xfId="5" applyNumberFormat="1" applyFont="1" applyFill="1" applyBorder="1" applyAlignment="1">
      <alignment horizontal="center" vertical="center" wrapText="1"/>
    </xf>
    <xf numFmtId="166" fontId="21" fillId="3" borderId="14" xfId="5" applyNumberFormat="1" applyFont="1" applyFill="1" applyBorder="1" applyAlignment="1">
      <alignment horizontal="center" vertical="center" wrapText="1"/>
    </xf>
    <xf numFmtId="167" fontId="21" fillId="0" borderId="26" xfId="5" applyNumberFormat="1" applyFont="1" applyBorder="1" applyAlignment="1">
      <alignment horizontal="center" vertical="center" wrapText="1"/>
    </xf>
    <xf numFmtId="167" fontId="21" fillId="0" borderId="13" xfId="5" applyNumberFormat="1" applyFont="1" applyBorder="1" applyAlignment="1">
      <alignment horizontal="center" vertical="center" wrapText="1"/>
    </xf>
    <xf numFmtId="0" fontId="7" fillId="0" borderId="32" xfId="5" applyBorder="1" applyAlignment="1">
      <alignment horizontal="center"/>
    </xf>
    <xf numFmtId="0" fontId="18" fillId="0" borderId="35" xfId="5" applyFont="1" applyBorder="1" applyAlignment="1">
      <alignment horizontal="center" vertical="center" wrapText="1"/>
    </xf>
    <xf numFmtId="0" fontId="7" fillId="0" borderId="36" xfId="5" applyBorder="1" applyAlignment="1">
      <alignment horizontal="center"/>
    </xf>
    <xf numFmtId="0" fontId="18" fillId="0" borderId="13" xfId="5" applyFont="1" applyBorder="1" applyAlignment="1">
      <alignment horizontal="center" vertical="center" wrapText="1"/>
    </xf>
    <xf numFmtId="0" fontId="52" fillId="10" borderId="17" xfId="5" applyFont="1" applyFill="1" applyBorder="1" applyAlignment="1">
      <alignment horizontal="center" vertical="center" textRotation="90"/>
    </xf>
    <xf numFmtId="0" fontId="52" fillId="10" borderId="7" xfId="5" applyFont="1" applyFill="1" applyBorder="1" applyAlignment="1">
      <alignment horizontal="center" vertical="center" textRotation="90"/>
    </xf>
    <xf numFmtId="0" fontId="52" fillId="10" borderId="0" xfId="5" applyFont="1" applyFill="1" applyBorder="1" applyAlignment="1">
      <alignment horizontal="center" vertical="center" textRotation="90"/>
    </xf>
    <xf numFmtId="166" fontId="21" fillId="3" borderId="33" xfId="5" applyNumberFormat="1" applyFont="1" applyFill="1" applyBorder="1" applyAlignment="1">
      <alignment horizontal="center" vertical="center" wrapText="1"/>
    </xf>
    <xf numFmtId="0" fontId="18" fillId="0" borderId="18" xfId="5" applyFont="1" applyBorder="1" applyAlignment="1">
      <alignment horizontal="center" vertical="center" wrapText="1"/>
    </xf>
    <xf numFmtId="0" fontId="7" fillId="0" borderId="25" xfId="5" applyBorder="1" applyAlignment="1">
      <alignment horizontal="center"/>
    </xf>
    <xf numFmtId="167" fontId="21" fillId="0" borderId="35" xfId="5" applyNumberFormat="1" applyFont="1" applyBorder="1" applyAlignment="1">
      <alignment horizontal="center" vertical="center" wrapText="1"/>
    </xf>
    <xf numFmtId="0" fontId="12" fillId="0" borderId="15" xfId="5" applyFont="1" applyBorder="1" applyAlignment="1">
      <alignment horizontal="center" vertical="center"/>
    </xf>
    <xf numFmtId="0" fontId="21" fillId="0" borderId="5" xfId="5" applyNumberFormat="1" applyFont="1" applyFill="1" applyBorder="1" applyAlignment="1">
      <alignment horizontal="center" vertical="center" wrapText="1"/>
    </xf>
    <xf numFmtId="0" fontId="16" fillId="0" borderId="5" xfId="5" applyFont="1" applyBorder="1" applyAlignment="1">
      <alignment horizontal="center" vertical="center" wrapText="1"/>
    </xf>
    <xf numFmtId="0" fontId="63" fillId="0" borderId="2" xfId="0" applyFont="1" applyBorder="1" applyAlignment="1">
      <alignment horizontal="center" vertical="center" wrapText="1"/>
    </xf>
    <xf numFmtId="0" fontId="17" fillId="0" borderId="5" xfId="5" applyFont="1" applyBorder="1" applyAlignment="1">
      <alignment horizontal="center" vertical="center" wrapText="1"/>
    </xf>
    <xf numFmtId="0" fontId="52" fillId="10" borderId="50" xfId="5" applyFont="1" applyFill="1" applyBorder="1" applyAlignment="1">
      <alignment horizontal="center" vertical="center" textRotation="90"/>
    </xf>
    <xf numFmtId="0" fontId="52" fillId="10" borderId="8" xfId="5" applyFont="1" applyFill="1" applyBorder="1" applyAlignment="1">
      <alignment horizontal="center" vertical="center" textRotation="90"/>
    </xf>
    <xf numFmtId="0" fontId="52" fillId="10" borderId="48" xfId="5" applyFont="1" applyFill="1" applyBorder="1" applyAlignment="1">
      <alignment horizontal="center" vertical="center" textRotation="90"/>
    </xf>
    <xf numFmtId="0" fontId="51" fillId="17" borderId="15" xfId="5" applyFont="1" applyFill="1" applyBorder="1" applyAlignment="1">
      <alignment horizontal="center" vertical="center" wrapText="1"/>
    </xf>
    <xf numFmtId="0" fontId="51" fillId="17" borderId="5" xfId="5" applyFont="1" applyFill="1" applyBorder="1" applyAlignment="1">
      <alignment horizontal="center" vertical="center" wrapText="1"/>
    </xf>
    <xf numFmtId="0" fontId="54" fillId="9" borderId="5" xfId="5" applyFont="1" applyFill="1" applyBorder="1" applyAlignment="1">
      <alignment horizontal="center" vertical="center" wrapText="1"/>
    </xf>
    <xf numFmtId="0" fontId="46" fillId="5" borderId="65" xfId="1" applyFont="1" applyFill="1" applyBorder="1" applyAlignment="1" applyProtection="1">
      <alignment horizontal="center" vertical="center" wrapText="1"/>
    </xf>
    <xf numFmtId="0" fontId="46" fillId="5" borderId="111" xfId="1" applyFont="1" applyFill="1" applyBorder="1" applyAlignment="1" applyProtection="1">
      <alignment horizontal="center" vertical="center" wrapText="1"/>
    </xf>
    <xf numFmtId="49" fontId="21" fillId="5" borderId="5" xfId="5" applyNumberFormat="1" applyFont="1" applyFill="1" applyBorder="1" applyAlignment="1">
      <alignment horizontal="center" vertical="center" wrapText="1"/>
    </xf>
    <xf numFmtId="0" fontId="51" fillId="11" borderId="15" xfId="5" applyFont="1" applyFill="1" applyBorder="1" applyAlignment="1">
      <alignment horizontal="center" vertical="center" wrapText="1"/>
    </xf>
    <xf numFmtId="0" fontId="51" fillId="11" borderId="5" xfId="5" applyFont="1" applyFill="1" applyBorder="1" applyAlignment="1">
      <alignment horizontal="center" vertical="center" wrapText="1"/>
    </xf>
    <xf numFmtId="166" fontId="21" fillId="5" borderId="5" xfId="5" applyNumberFormat="1" applyFont="1" applyFill="1" applyBorder="1" applyAlignment="1">
      <alignment horizontal="center" vertical="center" wrapText="1"/>
    </xf>
    <xf numFmtId="0" fontId="7" fillId="0" borderId="15" xfId="5" applyBorder="1" applyAlignment="1">
      <alignment horizontal="center" vertical="center"/>
    </xf>
    <xf numFmtId="0" fontId="51" fillId="13" borderId="15" xfId="5" applyFont="1" applyFill="1" applyBorder="1" applyAlignment="1">
      <alignment horizontal="center" vertical="center" wrapText="1"/>
    </xf>
    <xf numFmtId="0" fontId="51" fillId="13" borderId="5" xfId="5" applyFont="1" applyFill="1" applyBorder="1" applyAlignment="1">
      <alignment horizontal="center" vertical="center" wrapText="1"/>
    </xf>
    <xf numFmtId="0" fontId="32" fillId="0" borderId="5" xfId="5" applyFont="1" applyBorder="1" applyAlignment="1">
      <alignment horizontal="center" vertical="center" wrapText="1"/>
    </xf>
    <xf numFmtId="0" fontId="51" fillId="23" borderId="30" xfId="5" applyFont="1" applyFill="1" applyBorder="1" applyAlignment="1">
      <alignment horizontal="center" vertical="center" wrapText="1"/>
    </xf>
    <xf numFmtId="0" fontId="51" fillId="23" borderId="6" xfId="5" applyFont="1" applyFill="1" applyBorder="1" applyAlignment="1">
      <alignment horizontal="center" vertical="center" wrapText="1"/>
    </xf>
    <xf numFmtId="0" fontId="51" fillId="23" borderId="12" xfId="5" applyFont="1" applyFill="1" applyBorder="1" applyAlignment="1">
      <alignment horizontal="center" vertical="center" wrapText="1"/>
    </xf>
    <xf numFmtId="0" fontId="61" fillId="0" borderId="9" xfId="5" applyFont="1" applyBorder="1" applyAlignment="1">
      <alignment horizontal="center" vertical="center" wrapText="1"/>
    </xf>
    <xf numFmtId="0" fontId="61" fillId="0" borderId="4" xfId="5" applyFont="1" applyBorder="1" applyAlignment="1">
      <alignment horizontal="center" vertical="center" wrapText="1"/>
    </xf>
    <xf numFmtId="0" fontId="12" fillId="0" borderId="25" xfId="5" applyFont="1" applyBorder="1" applyAlignment="1">
      <alignment horizontal="center" vertical="center"/>
    </xf>
    <xf numFmtId="0" fontId="12" fillId="0" borderId="18" xfId="5" applyFont="1" applyBorder="1" applyAlignment="1">
      <alignment horizontal="center" vertical="center"/>
    </xf>
    <xf numFmtId="0" fontId="54" fillId="9" borderId="4" xfId="5" applyFont="1" applyFill="1" applyBorder="1" applyAlignment="1">
      <alignment horizontal="center" vertical="center" wrapText="1"/>
    </xf>
    <xf numFmtId="0" fontId="18" fillId="0" borderId="4" xfId="5" applyFont="1" applyBorder="1" applyAlignment="1">
      <alignment horizontal="center" vertical="center" wrapText="1"/>
    </xf>
    <xf numFmtId="0" fontId="18" fillId="0" borderId="11" xfId="5" applyFont="1" applyBorder="1" applyAlignment="1">
      <alignment horizontal="center" vertical="center" wrapText="1"/>
    </xf>
    <xf numFmtId="0" fontId="18" fillId="0" borderId="2" xfId="5" applyFont="1" applyBorder="1" applyAlignment="1">
      <alignment horizontal="center" vertical="center" wrapText="1"/>
    </xf>
    <xf numFmtId="0" fontId="19" fillId="0" borderId="13" xfId="5" applyFont="1" applyBorder="1" applyAlignment="1">
      <alignment horizontal="center" vertical="center" wrapText="1"/>
    </xf>
    <xf numFmtId="0" fontId="19" fillId="0" borderId="2" xfId="5" applyFont="1" applyBorder="1" applyAlignment="1">
      <alignment horizontal="center" vertical="center" wrapText="1"/>
    </xf>
    <xf numFmtId="0" fontId="12" fillId="0" borderId="22" xfId="5" applyFont="1" applyBorder="1" applyAlignment="1">
      <alignment horizontal="center" vertical="center" wrapText="1"/>
    </xf>
    <xf numFmtId="0" fontId="12" fillId="0" borderId="15" xfId="5" applyFont="1" applyBorder="1" applyAlignment="1">
      <alignment horizontal="center" vertical="center" wrapText="1"/>
    </xf>
    <xf numFmtId="0" fontId="12" fillId="0" borderId="1" xfId="5" applyFont="1" applyBorder="1" applyAlignment="1">
      <alignment horizontal="center" vertical="center" wrapText="1"/>
    </xf>
    <xf numFmtId="166" fontId="21" fillId="8" borderId="3" xfId="5" applyNumberFormat="1" applyFont="1" applyFill="1" applyBorder="1" applyAlignment="1">
      <alignment horizontal="center" vertical="center"/>
    </xf>
    <xf numFmtId="166" fontId="21" fillId="8" borderId="5" xfId="5" applyNumberFormat="1" applyFont="1" applyFill="1" applyBorder="1" applyAlignment="1">
      <alignment horizontal="center" vertical="center"/>
    </xf>
    <xf numFmtId="166" fontId="21" fillId="8" borderId="2" xfId="5" applyNumberFormat="1" applyFont="1" applyFill="1" applyBorder="1" applyAlignment="1">
      <alignment horizontal="center" vertical="center"/>
    </xf>
    <xf numFmtId="0" fontId="46" fillId="5" borderId="4" xfId="1" applyFont="1" applyFill="1" applyBorder="1" applyAlignment="1" applyProtection="1">
      <alignment horizontal="center" vertical="center" wrapText="1"/>
    </xf>
    <xf numFmtId="0" fontId="21" fillId="8" borderId="54" xfId="5" applyFont="1" applyFill="1" applyBorder="1" applyAlignment="1">
      <alignment horizontal="center" vertical="center"/>
    </xf>
    <xf numFmtId="0" fontId="21" fillId="8" borderId="55" xfId="5" applyFont="1" applyFill="1" applyBorder="1" applyAlignment="1">
      <alignment horizontal="center" vertical="center"/>
    </xf>
    <xf numFmtId="0" fontId="21" fillId="8" borderId="40" xfId="5" applyFont="1" applyFill="1" applyBorder="1" applyAlignment="1">
      <alignment horizontal="center" vertical="center"/>
    </xf>
    <xf numFmtId="166" fontId="21" fillId="3" borderId="54" xfId="5" applyNumberFormat="1" applyFont="1" applyFill="1" applyBorder="1" applyAlignment="1">
      <alignment horizontal="center" vertical="center" wrapText="1"/>
    </xf>
    <xf numFmtId="166" fontId="21" fillId="3" borderId="55" xfId="5" applyNumberFormat="1" applyFont="1" applyFill="1" applyBorder="1" applyAlignment="1">
      <alignment horizontal="center" vertical="center" wrapText="1"/>
    </xf>
    <xf numFmtId="0" fontId="51" fillId="22" borderId="30" xfId="5" applyFont="1" applyFill="1" applyBorder="1" applyAlignment="1">
      <alignment horizontal="center" vertical="center" wrapText="1"/>
    </xf>
    <xf numFmtId="0" fontId="51" fillId="22" borderId="6" xfId="5" applyFont="1" applyFill="1" applyBorder="1" applyAlignment="1">
      <alignment horizontal="center" vertical="center" wrapText="1"/>
    </xf>
    <xf numFmtId="0" fontId="51" fillId="22" borderId="12" xfId="5" applyFont="1" applyFill="1" applyBorder="1" applyAlignment="1">
      <alignment horizontal="center" vertical="center" wrapText="1"/>
    </xf>
    <xf numFmtId="49" fontId="12" fillId="0" borderId="22" xfId="5" applyNumberFormat="1" applyFont="1" applyFill="1" applyBorder="1" applyAlignment="1">
      <alignment horizontal="center" vertical="center" wrapText="1"/>
    </xf>
    <xf numFmtId="49" fontId="12" fillId="0" borderId="15" xfId="5" applyNumberFormat="1" applyFont="1" applyFill="1" applyBorder="1" applyAlignment="1">
      <alignment horizontal="center" vertical="center" wrapText="1"/>
    </xf>
    <xf numFmtId="166" fontId="21" fillId="3" borderId="3" xfId="5" applyNumberFormat="1" applyFont="1" applyFill="1" applyBorder="1" applyAlignment="1">
      <alignment horizontal="center" vertical="center" wrapText="1"/>
    </xf>
    <xf numFmtId="0" fontId="21" fillId="0" borderId="21" xfId="5" applyFont="1" applyBorder="1" applyAlignment="1">
      <alignment horizontal="center" vertical="center" wrapText="1"/>
    </xf>
    <xf numFmtId="0" fontId="21" fillId="0" borderId="5" xfId="5" applyFont="1" applyBorder="1" applyAlignment="1">
      <alignment horizontal="center" vertical="center" wrapText="1"/>
    </xf>
    <xf numFmtId="0" fontId="21" fillId="0" borderId="39" xfId="5" applyFont="1" applyBorder="1" applyAlignment="1">
      <alignment horizontal="center" vertical="center" wrapText="1"/>
    </xf>
    <xf numFmtId="0" fontId="21" fillId="0" borderId="53" xfId="5" applyFont="1" applyBorder="1" applyAlignment="1">
      <alignment horizontal="center" vertical="center" wrapText="1"/>
    </xf>
    <xf numFmtId="49" fontId="12" fillId="0" borderId="1" xfId="5" applyNumberFormat="1" applyFont="1" applyFill="1" applyBorder="1" applyAlignment="1">
      <alignment horizontal="center" vertical="center" wrapText="1"/>
    </xf>
    <xf numFmtId="166" fontId="21" fillId="3" borderId="2" xfId="5" applyNumberFormat="1" applyFont="1" applyFill="1" applyBorder="1" applyAlignment="1">
      <alignment horizontal="center" vertical="center" wrapText="1"/>
    </xf>
    <xf numFmtId="0" fontId="52" fillId="10" borderId="49" xfId="5" applyFont="1" applyFill="1" applyBorder="1" applyAlignment="1">
      <alignment horizontal="center" vertical="center" textRotation="90"/>
    </xf>
    <xf numFmtId="0" fontId="51" fillId="16" borderId="30" xfId="5" applyFont="1" applyFill="1" applyBorder="1" applyAlignment="1">
      <alignment horizontal="center" vertical="center" wrapText="1"/>
    </xf>
    <xf numFmtId="0" fontId="51" fillId="16" borderId="6" xfId="5" applyFont="1" applyFill="1" applyBorder="1" applyAlignment="1">
      <alignment horizontal="center" vertical="center" wrapText="1"/>
    </xf>
    <xf numFmtId="0" fontId="51" fillId="16" borderId="12" xfId="5" applyFont="1" applyFill="1" applyBorder="1" applyAlignment="1">
      <alignment horizontal="center" vertical="center" wrapText="1"/>
    </xf>
    <xf numFmtId="166" fontId="21" fillId="3" borderId="40" xfId="5" applyNumberFormat="1" applyFont="1" applyFill="1" applyBorder="1" applyAlignment="1">
      <alignment horizontal="center" vertical="center" wrapText="1"/>
    </xf>
    <xf numFmtId="0" fontId="108" fillId="42" borderId="30" xfId="5" applyFont="1" applyFill="1" applyBorder="1" applyAlignment="1">
      <alignment horizontal="center" vertical="center"/>
    </xf>
    <xf numFmtId="0" fontId="108" fillId="42" borderId="6" xfId="5" applyFont="1" applyFill="1" applyBorder="1" applyAlignment="1">
      <alignment horizontal="center" vertical="center"/>
    </xf>
    <xf numFmtId="0" fontId="108" fillId="42" borderId="12" xfId="5" applyFont="1" applyFill="1" applyBorder="1" applyAlignment="1">
      <alignment horizontal="center" vertical="center"/>
    </xf>
    <xf numFmtId="0" fontId="51" fillId="12" borderId="30" xfId="5" applyFont="1" applyFill="1" applyBorder="1" applyAlignment="1">
      <alignment horizontal="center" vertical="center" wrapText="1"/>
    </xf>
    <xf numFmtId="0" fontId="51" fillId="12" borderId="6" xfId="5" applyFont="1" applyFill="1" applyBorder="1" applyAlignment="1">
      <alignment horizontal="center" vertical="center" wrapText="1"/>
    </xf>
    <xf numFmtId="0" fontId="51" fillId="12" borderId="12" xfId="5" applyFont="1" applyFill="1" applyBorder="1" applyAlignment="1">
      <alignment horizontal="center" vertical="center" wrapText="1"/>
    </xf>
    <xf numFmtId="0" fontId="51" fillId="24" borderId="30" xfId="5" applyFont="1" applyFill="1" applyBorder="1" applyAlignment="1">
      <alignment horizontal="center" vertical="center" wrapText="1"/>
    </xf>
    <xf numFmtId="0" fontId="51" fillId="24" borderId="6" xfId="5" applyFont="1" applyFill="1" applyBorder="1" applyAlignment="1">
      <alignment horizontal="center" vertical="center" wrapText="1"/>
    </xf>
    <xf numFmtId="0" fontId="51" fillId="24" borderId="12" xfId="5" applyFont="1" applyFill="1" applyBorder="1" applyAlignment="1">
      <alignment horizontal="center" vertical="center" wrapText="1"/>
    </xf>
    <xf numFmtId="0" fontId="51" fillId="13" borderId="30" xfId="5" applyFont="1" applyFill="1" applyBorder="1" applyAlignment="1">
      <alignment horizontal="center" vertical="center" wrapText="1"/>
    </xf>
    <xf numFmtId="0" fontId="51" fillId="13" borderId="6" xfId="5" applyFont="1" applyFill="1" applyBorder="1" applyAlignment="1">
      <alignment horizontal="center" vertical="center" wrapText="1"/>
    </xf>
    <xf numFmtId="0" fontId="51" fillId="13" borderId="12" xfId="5" applyFont="1" applyFill="1" applyBorder="1" applyAlignment="1">
      <alignment horizontal="center" vertical="center" wrapText="1"/>
    </xf>
    <xf numFmtId="0" fontId="45" fillId="0" borderId="26" xfId="5" applyFont="1" applyBorder="1" applyAlignment="1">
      <alignment horizontal="center" vertical="center" wrapText="1"/>
    </xf>
    <xf numFmtId="0" fontId="45" fillId="0" borderId="35" xfId="5" applyFont="1" applyBorder="1" applyAlignment="1">
      <alignment horizontal="center" vertical="center" wrapText="1"/>
    </xf>
    <xf numFmtId="0" fontId="19" fillId="0" borderId="41" xfId="5" applyFont="1" applyBorder="1" applyAlignment="1">
      <alignment horizontal="center" vertical="center" wrapText="1"/>
    </xf>
    <xf numFmtId="0" fontId="19" fillId="0" borderId="51" xfId="5" applyFont="1" applyBorder="1" applyAlignment="1">
      <alignment horizontal="center" vertical="center" wrapText="1"/>
    </xf>
    <xf numFmtId="0" fontId="19" fillId="0" borderId="34" xfId="5" applyFont="1" applyBorder="1" applyAlignment="1">
      <alignment horizontal="center" vertical="center" wrapText="1"/>
    </xf>
    <xf numFmtId="0" fontId="51" fillId="18" borderId="50" xfId="5" applyFont="1" applyFill="1" applyBorder="1" applyAlignment="1">
      <alignment horizontal="center" vertical="center" wrapText="1"/>
    </xf>
    <xf numFmtId="0" fontId="51" fillId="18" borderId="49" xfId="5" applyFont="1" applyFill="1" applyBorder="1" applyAlignment="1">
      <alignment horizontal="center" vertical="center" wrapText="1"/>
    </xf>
    <xf numFmtId="0" fontId="51" fillId="18" borderId="17" xfId="5" applyFont="1" applyFill="1" applyBorder="1" applyAlignment="1">
      <alignment horizontal="center" vertical="center" wrapText="1"/>
    </xf>
    <xf numFmtId="0" fontId="51" fillId="24" borderId="42" xfId="5" applyFont="1" applyFill="1" applyBorder="1" applyAlignment="1">
      <alignment horizontal="center" vertical="center" wrapText="1"/>
    </xf>
    <xf numFmtId="0" fontId="51" fillId="24" borderId="51" xfId="5" applyFont="1" applyFill="1" applyBorder="1" applyAlignment="1">
      <alignment horizontal="center" vertical="center" wrapText="1"/>
    </xf>
    <xf numFmtId="0" fontId="51" fillId="24" borderId="59" xfId="5" applyFont="1" applyFill="1" applyBorder="1" applyAlignment="1">
      <alignment horizontal="center" vertical="center" wrapText="1"/>
    </xf>
    <xf numFmtId="0" fontId="7" fillId="0" borderId="22" xfId="5" applyBorder="1" applyAlignment="1">
      <alignment horizontal="center"/>
    </xf>
    <xf numFmtId="0" fontId="18" fillId="0" borderId="3" xfId="5" applyFont="1" applyBorder="1" applyAlignment="1">
      <alignment horizontal="center" vertical="center" wrapText="1"/>
    </xf>
    <xf numFmtId="0" fontId="61" fillId="0" borderId="23" xfId="5" applyFont="1" applyBorder="1" applyAlignment="1">
      <alignment horizontal="center" vertical="center" wrapText="1"/>
    </xf>
    <xf numFmtId="0" fontId="61" fillId="0" borderId="24" xfId="5" applyFont="1" applyBorder="1" applyAlignment="1">
      <alignment horizontal="center" vertical="center" wrapText="1"/>
    </xf>
    <xf numFmtId="0" fontId="8" fillId="5" borderId="5" xfId="1" applyFill="1" applyBorder="1" applyAlignment="1" applyProtection="1">
      <alignment horizontal="center" vertical="center" wrapText="1"/>
    </xf>
    <xf numFmtId="0" fontId="65" fillId="5" borderId="5" xfId="1" applyFont="1" applyFill="1" applyBorder="1" applyAlignment="1" applyProtection="1">
      <alignment horizontal="center" vertical="center" wrapText="1"/>
    </xf>
    <xf numFmtId="0" fontId="65" fillId="5" borderId="42" xfId="1" applyFont="1" applyFill="1" applyBorder="1" applyAlignment="1" applyProtection="1">
      <alignment horizontal="center" vertical="center" wrapText="1"/>
    </xf>
    <xf numFmtId="0" fontId="65" fillId="5" borderId="51" xfId="1" applyFont="1" applyFill="1" applyBorder="1" applyAlignment="1" applyProtection="1">
      <alignment horizontal="center" vertical="center" wrapText="1"/>
    </xf>
    <xf numFmtId="0" fontId="65" fillId="5" borderId="59" xfId="1" applyFont="1" applyFill="1" applyBorder="1" applyAlignment="1" applyProtection="1">
      <alignment horizontal="center" vertical="center" wrapText="1"/>
    </xf>
    <xf numFmtId="0" fontId="7" fillId="0" borderId="28" xfId="5" applyBorder="1" applyAlignment="1"/>
    <xf numFmtId="0" fontId="7" fillId="0" borderId="32" xfId="5" applyBorder="1" applyAlignment="1"/>
    <xf numFmtId="0" fontId="64" fillId="0" borderId="26" xfId="0" applyFont="1" applyBorder="1" applyAlignment="1">
      <alignment horizontal="center" vertical="center" wrapText="1"/>
    </xf>
    <xf numFmtId="0" fontId="64" fillId="0" borderId="35" xfId="0" applyFont="1" applyBorder="1" applyAlignment="1">
      <alignment horizontal="center" vertical="center" wrapText="1"/>
    </xf>
    <xf numFmtId="0" fontId="61" fillId="0" borderId="83" xfId="5" applyFont="1" applyBorder="1" applyAlignment="1">
      <alignment horizontal="center" vertical="center" wrapText="1"/>
    </xf>
    <xf numFmtId="0" fontId="61" fillId="0" borderId="84" xfId="5" applyFont="1" applyBorder="1" applyAlignment="1">
      <alignment horizontal="center" vertical="center" wrapText="1"/>
    </xf>
    <xf numFmtId="0" fontId="61" fillId="0" borderId="16" xfId="5" applyFont="1" applyBorder="1" applyAlignment="1">
      <alignment horizontal="center" vertical="center" wrapText="1"/>
    </xf>
    <xf numFmtId="0" fontId="61" fillId="0" borderId="86" xfId="5" applyFont="1" applyBorder="1" applyAlignment="1">
      <alignment horizontal="center" vertical="center" wrapText="1"/>
    </xf>
    <xf numFmtId="0" fontId="19" fillId="0" borderId="16" xfId="5" applyFont="1" applyBorder="1" applyAlignment="1">
      <alignment horizontal="center" vertical="center" wrapText="1"/>
    </xf>
    <xf numFmtId="0" fontId="7" fillId="0" borderId="85" xfId="5" applyBorder="1" applyAlignment="1">
      <alignment horizontal="center"/>
    </xf>
    <xf numFmtId="0" fontId="18" fillId="0" borderId="16" xfId="5" applyFont="1" applyBorder="1" applyAlignment="1">
      <alignment horizontal="center" vertical="center" wrapText="1"/>
    </xf>
    <xf numFmtId="0" fontId="12" fillId="0" borderId="16" xfId="5" applyFont="1" applyBorder="1" applyAlignment="1">
      <alignment horizontal="center" vertical="center"/>
    </xf>
    <xf numFmtId="167" fontId="19" fillId="0" borderId="16" xfId="5" applyNumberFormat="1" applyFont="1" applyBorder="1" applyAlignment="1">
      <alignment horizontal="center" vertical="center" wrapText="1"/>
    </xf>
    <xf numFmtId="0" fontId="53" fillId="0" borderId="82" xfId="5" applyFont="1" applyBorder="1" applyAlignment="1">
      <alignment horizontal="center" vertical="center" wrapText="1"/>
    </xf>
    <xf numFmtId="0" fontId="53" fillId="0" borderId="83" xfId="5" applyFont="1" applyBorder="1" applyAlignment="1">
      <alignment horizontal="center" vertical="center" wrapText="1"/>
    </xf>
    <xf numFmtId="0" fontId="53" fillId="0" borderId="85" xfId="5" applyFont="1" applyBorder="1" applyAlignment="1">
      <alignment horizontal="center" vertical="center" wrapText="1"/>
    </xf>
    <xf numFmtId="0" fontId="53" fillId="0" borderId="16" xfId="5" applyFont="1" applyBorder="1" applyAlignment="1">
      <alignment horizontal="center" vertical="center" wrapText="1"/>
    </xf>
    <xf numFmtId="0" fontId="58" fillId="5" borderId="85" xfId="5" applyFont="1" applyFill="1" applyBorder="1" applyAlignment="1">
      <alignment horizontal="center" vertical="center" wrapText="1"/>
    </xf>
    <xf numFmtId="0" fontId="58" fillId="5" borderId="16" xfId="5" applyFont="1" applyFill="1" applyBorder="1" applyAlignment="1">
      <alignment horizontal="center" vertical="center" wrapText="1"/>
    </xf>
    <xf numFmtId="0" fontId="107" fillId="5" borderId="16" xfId="1" applyFont="1" applyFill="1" applyBorder="1" applyAlignment="1" applyProtection="1">
      <alignment horizontal="center" vertical="center" wrapText="1"/>
    </xf>
    <xf numFmtId="0" fontId="11" fillId="0" borderId="85" xfId="5" applyFont="1" applyBorder="1" applyAlignment="1">
      <alignment horizontal="center" vertical="center"/>
    </xf>
    <xf numFmtId="0" fontId="11" fillId="0" borderId="16" xfId="5" applyFont="1" applyBorder="1" applyAlignment="1">
      <alignment horizontal="center" vertical="center"/>
    </xf>
    <xf numFmtId="0" fontId="107" fillId="5" borderId="86" xfId="1" applyFont="1" applyFill="1" applyBorder="1" applyAlignment="1" applyProtection="1">
      <alignment horizontal="center" vertical="center" wrapText="1"/>
    </xf>
    <xf numFmtId="0" fontId="73" fillId="0" borderId="86" xfId="5" applyFont="1" applyBorder="1" applyAlignment="1">
      <alignment horizontal="center" vertical="center"/>
    </xf>
    <xf numFmtId="166" fontId="21" fillId="3" borderId="16" xfId="5" applyNumberFormat="1" applyFont="1" applyFill="1" applyBorder="1" applyAlignment="1">
      <alignment horizontal="center" vertical="center" wrapText="1"/>
    </xf>
    <xf numFmtId="0" fontId="54" fillId="9" borderId="16" xfId="5" applyFont="1" applyFill="1" applyBorder="1" applyAlignment="1">
      <alignment horizontal="center" vertical="center" wrapText="1"/>
    </xf>
    <xf numFmtId="0" fontId="54" fillId="9" borderId="86" xfId="5" applyFont="1" applyFill="1" applyBorder="1" applyAlignment="1">
      <alignment horizontal="center" vertical="center" wrapText="1"/>
    </xf>
    <xf numFmtId="0" fontId="51" fillId="16" borderId="85" xfId="5" applyFont="1" applyFill="1" applyBorder="1" applyAlignment="1">
      <alignment horizontal="center" vertical="center" wrapText="1"/>
    </xf>
    <xf numFmtId="0" fontId="51" fillId="16" borderId="16" xfId="5" applyFont="1" applyFill="1" applyBorder="1" applyAlignment="1">
      <alignment horizontal="center" vertical="center" wrapText="1"/>
    </xf>
    <xf numFmtId="0" fontId="51" fillId="16" borderId="86" xfId="5" applyFont="1" applyFill="1" applyBorder="1" applyAlignment="1">
      <alignment horizontal="center" vertical="center" wrapText="1"/>
    </xf>
    <xf numFmtId="166" fontId="21" fillId="0" borderId="16" xfId="5" applyNumberFormat="1" applyFont="1" applyFill="1" applyBorder="1" applyAlignment="1">
      <alignment horizontal="center" vertical="center" wrapText="1"/>
    </xf>
    <xf numFmtId="0" fontId="73" fillId="0" borderId="89" xfId="5" applyFont="1" applyBorder="1" applyAlignment="1">
      <alignment horizontal="center" vertical="center"/>
    </xf>
    <xf numFmtId="0" fontId="73" fillId="0" borderId="114" xfId="5" applyFont="1" applyBorder="1" applyAlignment="1">
      <alignment horizontal="center" vertical="center"/>
    </xf>
    <xf numFmtId="0" fontId="73" fillId="0" borderId="116" xfId="5" applyFont="1" applyBorder="1" applyAlignment="1">
      <alignment horizontal="center" vertical="center"/>
    </xf>
    <xf numFmtId="0" fontId="73" fillId="0" borderId="115" xfId="5" applyFont="1" applyBorder="1" applyAlignment="1">
      <alignment horizontal="center" vertical="center"/>
    </xf>
    <xf numFmtId="0" fontId="51" fillId="24" borderId="85" xfId="5" applyFont="1" applyFill="1" applyBorder="1" applyAlignment="1">
      <alignment horizontal="center" vertical="center" wrapText="1"/>
    </xf>
    <xf numFmtId="0" fontId="51" fillId="24" borderId="16" xfId="5" applyFont="1" applyFill="1" applyBorder="1" applyAlignment="1">
      <alignment horizontal="center" vertical="center" wrapText="1"/>
    </xf>
    <xf numFmtId="0" fontId="51" fillId="24" borderId="86" xfId="5" applyFont="1" applyFill="1" applyBorder="1" applyAlignment="1">
      <alignment horizontal="center" vertical="center" wrapText="1"/>
    </xf>
    <xf numFmtId="0" fontId="51" fillId="23" borderId="85" xfId="5" applyFont="1" applyFill="1" applyBorder="1" applyAlignment="1">
      <alignment horizontal="center" vertical="center" wrapText="1"/>
    </xf>
    <xf numFmtId="0" fontId="51" fillId="23" borderId="16" xfId="5" applyFont="1" applyFill="1" applyBorder="1" applyAlignment="1">
      <alignment horizontal="center" vertical="center" wrapText="1"/>
    </xf>
    <xf numFmtId="0" fontId="51" fillId="23" borderId="86" xfId="5" applyFont="1" applyFill="1" applyBorder="1" applyAlignment="1">
      <alignment horizontal="center" vertical="center" wrapText="1"/>
    </xf>
    <xf numFmtId="0" fontId="7" fillId="0" borderId="112" xfId="5" applyBorder="1" applyAlignment="1">
      <alignment horizontal="center"/>
    </xf>
    <xf numFmtId="0" fontId="18" fillId="0" borderId="113" xfId="5" applyFont="1" applyBorder="1" applyAlignment="1">
      <alignment horizontal="center" vertical="center" wrapText="1"/>
    </xf>
    <xf numFmtId="0" fontId="19" fillId="0" borderId="113" xfId="5" applyFont="1" applyBorder="1" applyAlignment="1">
      <alignment horizontal="center" vertical="center" wrapText="1"/>
    </xf>
    <xf numFmtId="0" fontId="17" fillId="0" borderId="16" xfId="5" applyFont="1" applyBorder="1" applyAlignment="1">
      <alignment horizontal="center" vertical="center" wrapText="1"/>
    </xf>
    <xf numFmtId="0" fontId="17" fillId="0" borderId="113" xfId="5" applyFont="1" applyBorder="1" applyAlignment="1">
      <alignment horizontal="center" vertical="center" wrapText="1"/>
    </xf>
    <xf numFmtId="167" fontId="19" fillId="0" borderId="113" xfId="5" applyNumberFormat="1" applyFont="1" applyBorder="1" applyAlignment="1">
      <alignment horizontal="center" vertical="center" wrapText="1"/>
    </xf>
    <xf numFmtId="166" fontId="21" fillId="0" borderId="113" xfId="5" applyNumberFormat="1" applyFont="1" applyFill="1" applyBorder="1" applyAlignment="1">
      <alignment horizontal="center" vertical="center" wrapText="1"/>
    </xf>
    <xf numFmtId="166" fontId="21" fillId="3" borderId="113" xfId="5" applyNumberFormat="1" applyFont="1" applyFill="1" applyBorder="1" applyAlignment="1">
      <alignment horizontal="center" vertical="center" wrapText="1"/>
    </xf>
    <xf numFmtId="0" fontId="62" fillId="25" borderId="42" xfId="5" applyFont="1" applyFill="1" applyBorder="1" applyAlignment="1">
      <alignment horizontal="center" vertical="center" wrapText="1"/>
    </xf>
    <xf numFmtId="0" fontId="62" fillId="25" borderId="51" xfId="5" applyFont="1" applyFill="1" applyBorder="1" applyAlignment="1">
      <alignment horizontal="center" vertical="center" wrapText="1"/>
    </xf>
    <xf numFmtId="0" fontId="62" fillId="25" borderId="59" xfId="5" applyFont="1" applyFill="1" applyBorder="1" applyAlignment="1">
      <alignment horizontal="center" vertical="center" wrapText="1"/>
    </xf>
    <xf numFmtId="167" fontId="21" fillId="0" borderId="36" xfId="5" applyNumberFormat="1" applyFont="1" applyBorder="1" applyAlignment="1">
      <alignment horizontal="center" vertical="center" wrapText="1"/>
    </xf>
    <xf numFmtId="167" fontId="21" fillId="0" borderId="15" xfId="5" applyNumberFormat="1" applyFont="1" applyBorder="1" applyAlignment="1">
      <alignment horizontal="center" vertical="center" wrapText="1"/>
    </xf>
    <xf numFmtId="167" fontId="21" fillId="0" borderId="1" xfId="5" applyNumberFormat="1" applyFont="1" applyBorder="1" applyAlignment="1">
      <alignment horizontal="center" vertical="center" wrapText="1"/>
    </xf>
    <xf numFmtId="167" fontId="21" fillId="0" borderId="22" xfId="5" applyNumberFormat="1" applyFont="1" applyBorder="1" applyAlignment="1">
      <alignment horizontal="center" vertical="center" wrapText="1"/>
    </xf>
    <xf numFmtId="167" fontId="21" fillId="0" borderId="25" xfId="5" applyNumberFormat="1" applyFont="1" applyBorder="1" applyAlignment="1">
      <alignment horizontal="center" vertical="center" wrapText="1"/>
    </xf>
    <xf numFmtId="0" fontId="19" fillId="0" borderId="17" xfId="5" applyFont="1" applyBorder="1" applyAlignment="1">
      <alignment horizontal="center" vertical="center" wrapText="1"/>
    </xf>
    <xf numFmtId="0" fontId="19" fillId="0" borderId="24" xfId="5" applyFont="1" applyBorder="1" applyAlignment="1">
      <alignment horizontal="center" vertical="center" wrapText="1"/>
    </xf>
    <xf numFmtId="0" fontId="19" fillId="0" borderId="7" xfId="5" applyFont="1" applyBorder="1" applyAlignment="1">
      <alignment horizontal="center" vertical="center" wrapText="1"/>
    </xf>
    <xf numFmtId="0" fontId="101" fillId="5" borderId="42" xfId="1" applyFont="1" applyFill="1" applyBorder="1" applyAlignment="1" applyProtection="1">
      <alignment horizontal="center" vertical="center" wrapText="1"/>
    </xf>
    <xf numFmtId="0" fontId="101" fillId="5" borderId="51" xfId="1" applyFont="1" applyFill="1" applyBorder="1" applyAlignment="1" applyProtection="1">
      <alignment horizontal="center" vertical="center" wrapText="1"/>
    </xf>
    <xf numFmtId="0" fontId="101" fillId="5" borderId="59" xfId="1" applyFont="1" applyFill="1" applyBorder="1" applyAlignment="1" applyProtection="1">
      <alignment horizontal="center" vertical="center" wrapText="1"/>
    </xf>
    <xf numFmtId="0" fontId="51" fillId="13" borderId="42" xfId="5" applyFont="1" applyFill="1" applyBorder="1" applyAlignment="1">
      <alignment horizontal="center" vertical="center" wrapText="1"/>
    </xf>
    <xf numFmtId="0" fontId="51" fillId="13" borderId="51" xfId="5" applyFont="1" applyFill="1" applyBorder="1" applyAlignment="1">
      <alignment horizontal="center" vertical="center" wrapText="1"/>
    </xf>
    <xf numFmtId="0" fontId="51" fillId="13" borderId="59" xfId="5" applyFont="1" applyFill="1" applyBorder="1" applyAlignment="1">
      <alignment horizontal="center" vertical="center" wrapText="1"/>
    </xf>
    <xf numFmtId="0" fontId="19" fillId="0" borderId="3" xfId="5" applyFont="1" applyBorder="1" applyAlignment="1">
      <alignment horizontal="center" vertical="center" wrapText="1"/>
    </xf>
    <xf numFmtId="0" fontId="19" fillId="0" borderId="26" xfId="5" applyFont="1" applyBorder="1" applyAlignment="1">
      <alignment horizontal="center" vertical="center" wrapText="1"/>
    </xf>
    <xf numFmtId="167" fontId="21" fillId="0" borderId="38" xfId="5" applyNumberFormat="1" applyFont="1" applyBorder="1" applyAlignment="1">
      <alignment horizontal="center" vertical="center" wrapText="1"/>
    </xf>
    <xf numFmtId="49" fontId="12" fillId="4" borderId="26" xfId="5" applyNumberFormat="1" applyFont="1" applyFill="1" applyBorder="1" applyAlignment="1">
      <alignment horizontal="center" vertical="center" wrapText="1"/>
    </xf>
    <xf numFmtId="49" fontId="12" fillId="4" borderId="38" xfId="5" applyNumberFormat="1" applyFont="1" applyFill="1" applyBorder="1" applyAlignment="1">
      <alignment horizontal="center" vertical="center" wrapText="1"/>
    </xf>
    <xf numFmtId="49" fontId="12" fillId="4" borderId="13" xfId="5" applyNumberFormat="1" applyFont="1" applyFill="1" applyBorder="1" applyAlignment="1">
      <alignment horizontal="center" vertical="center" wrapText="1"/>
    </xf>
    <xf numFmtId="167" fontId="21" fillId="0" borderId="18" xfId="5" applyNumberFormat="1" applyFont="1" applyBorder="1" applyAlignment="1">
      <alignment horizontal="center" vertical="center" wrapText="1"/>
    </xf>
    <xf numFmtId="166" fontId="21" fillId="3" borderId="11" xfId="5" applyNumberFormat="1" applyFont="1" applyFill="1" applyBorder="1" applyAlignment="1">
      <alignment horizontal="center" vertical="center" wrapText="1"/>
    </xf>
    <xf numFmtId="49" fontId="12" fillId="4" borderId="18" xfId="5" applyNumberFormat="1" applyFont="1" applyFill="1" applyBorder="1" applyAlignment="1">
      <alignment horizontal="center" vertical="center" wrapText="1"/>
    </xf>
    <xf numFmtId="0" fontId="16" fillId="0" borderId="18" xfId="5" applyFont="1" applyBorder="1" applyAlignment="1">
      <alignment horizontal="center" vertical="center" wrapText="1"/>
    </xf>
    <xf numFmtId="0" fontId="51" fillId="16" borderId="50" xfId="5" applyFont="1" applyFill="1" applyBorder="1" applyAlignment="1">
      <alignment horizontal="center" vertical="center" wrapText="1"/>
    </xf>
    <xf numFmtId="0" fontId="51" fillId="16" borderId="49" xfId="5" applyFont="1" applyFill="1" applyBorder="1" applyAlignment="1">
      <alignment horizontal="center" vertical="center" wrapText="1"/>
    </xf>
    <xf numFmtId="0" fontId="51" fillId="16" borderId="17" xfId="5" applyFont="1" applyFill="1" applyBorder="1" applyAlignment="1">
      <alignment horizontal="center" vertical="center" wrapText="1"/>
    </xf>
    <xf numFmtId="164" fontId="61" fillId="0" borderId="49" xfId="3" applyFont="1" applyBorder="1" applyAlignment="1">
      <alignment horizontal="center" vertical="center" wrapText="1"/>
    </xf>
    <xf numFmtId="164" fontId="61" fillId="0" borderId="17" xfId="3" applyFont="1" applyBorder="1" applyAlignment="1">
      <alignment horizontal="center" vertical="center" wrapText="1"/>
    </xf>
    <xf numFmtId="164" fontId="61" fillId="0" borderId="23" xfId="3" applyFont="1" applyBorder="1" applyAlignment="1">
      <alignment horizontal="center" vertical="center" wrapText="1"/>
    </xf>
    <xf numFmtId="164" fontId="61" fillId="0" borderId="24" xfId="3" applyFont="1" applyBorder="1" applyAlignment="1">
      <alignment horizontal="center" vertical="center" wrapText="1"/>
    </xf>
    <xf numFmtId="166" fontId="21" fillId="3" borderId="31" xfId="5" applyNumberFormat="1" applyFont="1" applyFill="1" applyBorder="1" applyAlignment="1">
      <alignment horizontal="center" vertical="center" wrapText="1"/>
    </xf>
    <xf numFmtId="49" fontId="12" fillId="4" borderId="35" xfId="5" applyNumberFormat="1" applyFont="1" applyFill="1" applyBorder="1" applyAlignment="1">
      <alignment horizontal="center" vertical="center" wrapText="1"/>
    </xf>
    <xf numFmtId="0" fontId="12" fillId="0" borderId="27" xfId="5" applyFont="1" applyBorder="1" applyAlignment="1">
      <alignment horizontal="center" vertical="center"/>
    </xf>
    <xf numFmtId="0" fontId="12" fillId="0" borderId="60" xfId="5" applyFont="1" applyBorder="1" applyAlignment="1">
      <alignment horizontal="center" vertical="center"/>
    </xf>
    <xf numFmtId="0" fontId="18" fillId="0" borderId="27" xfId="5" applyFont="1" applyBorder="1" applyAlignment="1">
      <alignment horizontal="center" vertical="center" wrapText="1"/>
    </xf>
    <xf numFmtId="0" fontId="18" fillId="0" borderId="60" xfId="5" applyFont="1" applyBorder="1" applyAlignment="1">
      <alignment horizontal="center" vertical="center" wrapText="1"/>
    </xf>
    <xf numFmtId="0" fontId="54" fillId="9" borderId="46" xfId="5" applyFont="1" applyFill="1" applyBorder="1" applyAlignment="1">
      <alignment horizontal="center" vertical="center" wrapText="1"/>
    </xf>
    <xf numFmtId="0" fontId="54" fillId="9" borderId="61" xfId="5" applyFont="1" applyFill="1" applyBorder="1" applyAlignment="1">
      <alignment horizontal="center" vertical="center" wrapText="1"/>
    </xf>
    <xf numFmtId="0" fontId="54" fillId="9" borderId="7" xfId="5" applyFont="1" applyFill="1" applyBorder="1" applyAlignment="1">
      <alignment horizontal="center" vertical="center" wrapText="1"/>
    </xf>
    <xf numFmtId="0" fontId="12" fillId="0" borderId="63" xfId="5" applyFont="1" applyBorder="1" applyAlignment="1">
      <alignment horizontal="center" vertical="center"/>
    </xf>
    <xf numFmtId="0" fontId="65" fillId="5" borderId="41" xfId="1" applyFont="1" applyFill="1" applyBorder="1" applyAlignment="1" applyProtection="1">
      <alignment horizontal="center" vertical="center" wrapText="1"/>
    </xf>
    <xf numFmtId="0" fontId="65" fillId="5" borderId="34" xfId="1" applyFont="1" applyFill="1" applyBorder="1" applyAlignment="1" applyProtection="1">
      <alignment horizontal="center" vertical="center" wrapText="1"/>
    </xf>
    <xf numFmtId="0" fontId="12" fillId="0" borderId="50" xfId="5" applyFont="1" applyBorder="1" applyAlignment="1">
      <alignment horizontal="center" vertical="center"/>
    </xf>
    <xf numFmtId="0" fontId="12" fillId="0" borderId="49" xfId="5" applyFont="1" applyBorder="1" applyAlignment="1">
      <alignment horizontal="center" vertical="center"/>
    </xf>
    <xf numFmtId="0" fontId="12" fillId="0" borderId="17" xfId="5" applyFont="1" applyBorder="1" applyAlignment="1">
      <alignment horizontal="center" vertical="center"/>
    </xf>
    <xf numFmtId="0" fontId="12" fillId="0" borderId="48" xfId="5" applyFont="1" applyBorder="1" applyAlignment="1">
      <alignment horizontal="center" vertical="center"/>
    </xf>
    <xf numFmtId="0" fontId="12" fillId="0" borderId="23" xfId="5" applyFont="1" applyBorder="1" applyAlignment="1">
      <alignment horizontal="center" vertical="center"/>
    </xf>
    <xf numFmtId="0" fontId="12" fillId="0" borderId="24" xfId="5" applyFont="1" applyBorder="1" applyAlignment="1">
      <alignment horizontal="center" vertical="center"/>
    </xf>
    <xf numFmtId="0" fontId="58" fillId="5" borderId="42" xfId="5" applyFont="1" applyFill="1" applyBorder="1" applyAlignment="1">
      <alignment horizontal="center" vertical="center" wrapText="1"/>
    </xf>
    <xf numFmtId="0" fontId="58" fillId="5" borderId="51" xfId="5" applyFont="1" applyFill="1" applyBorder="1" applyAlignment="1">
      <alignment horizontal="center" vertical="center" wrapText="1"/>
    </xf>
    <xf numFmtId="0" fontId="58" fillId="5" borderId="34" xfId="5" applyFont="1" applyFill="1" applyBorder="1" applyAlignment="1">
      <alignment horizontal="center" vertical="center" wrapText="1"/>
    </xf>
    <xf numFmtId="0" fontId="8" fillId="5" borderId="41" xfId="1" applyFill="1" applyBorder="1" applyAlignment="1" applyProtection="1">
      <alignment horizontal="center" vertical="center" wrapText="1"/>
    </xf>
    <xf numFmtId="0" fontId="34" fillId="0" borderId="50" xfId="5" applyFont="1" applyBorder="1" applyAlignment="1">
      <alignment horizontal="center" vertical="center"/>
    </xf>
    <xf numFmtId="0" fontId="34" fillId="0" borderId="49" xfId="5" applyFont="1" applyBorder="1" applyAlignment="1">
      <alignment horizontal="center" vertical="center"/>
    </xf>
    <xf numFmtId="0" fontId="34" fillId="0" borderId="17" xfId="5" applyFont="1" applyBorder="1" applyAlignment="1">
      <alignment horizontal="center" vertical="center"/>
    </xf>
    <xf numFmtId="0" fontId="66" fillId="0" borderId="16" xfId="5" applyFont="1" applyBorder="1" applyAlignment="1">
      <alignment horizontal="center" vertical="center" wrapText="1"/>
    </xf>
    <xf numFmtId="0" fontId="49" fillId="0" borderId="3" xfId="0" applyFont="1" applyBorder="1" applyAlignment="1">
      <alignment horizontal="center" vertical="center"/>
    </xf>
    <xf numFmtId="0" fontId="49" fillId="0" borderId="2" xfId="0" applyFont="1" applyBorder="1" applyAlignment="1">
      <alignment horizontal="center" vertical="center"/>
    </xf>
    <xf numFmtId="0" fontId="53" fillId="0" borderId="27" xfId="5" applyFont="1" applyBorder="1" applyAlignment="1">
      <alignment horizontal="center" vertical="center" wrapText="1"/>
    </xf>
    <xf numFmtId="0" fontId="49" fillId="0" borderId="13" xfId="0" applyFont="1" applyBorder="1" applyAlignment="1">
      <alignment horizontal="center" vertical="center" wrapText="1"/>
    </xf>
    <xf numFmtId="0" fontId="49" fillId="0" borderId="2" xfId="0" applyFont="1" applyBorder="1" applyAlignment="1">
      <alignment horizontal="center" vertical="center" wrapText="1"/>
    </xf>
    <xf numFmtId="0" fontId="46" fillId="5" borderId="58" xfId="1" applyFont="1" applyFill="1" applyBorder="1" applyAlignment="1" applyProtection="1">
      <alignment horizontal="center" vertical="center" wrapText="1"/>
    </xf>
    <xf numFmtId="0" fontId="46" fillId="5" borderId="49" xfId="1" applyFont="1" applyFill="1" applyBorder="1" applyAlignment="1" applyProtection="1">
      <alignment horizontal="center" vertical="center" wrapText="1"/>
    </xf>
    <xf numFmtId="0" fontId="46" fillId="5" borderId="17" xfId="1" applyFont="1" applyFill="1" applyBorder="1" applyAlignment="1" applyProtection="1">
      <alignment horizontal="center" vertical="center" wrapText="1"/>
    </xf>
    <xf numFmtId="0" fontId="54" fillId="9" borderId="8" xfId="5" applyFont="1" applyFill="1" applyBorder="1" applyAlignment="1">
      <alignment horizontal="center" vertical="center" wrapText="1"/>
    </xf>
    <xf numFmtId="0" fontId="54" fillId="9" borderId="0" xfId="5" applyFont="1" applyFill="1" applyBorder="1" applyAlignment="1">
      <alignment horizontal="center" vertical="center" wrapText="1"/>
    </xf>
    <xf numFmtId="0" fontId="47" fillId="0" borderId="27" xfId="0" applyFont="1" applyBorder="1" applyAlignment="1">
      <alignment horizontal="center" vertical="center" wrapText="1"/>
    </xf>
    <xf numFmtId="0" fontId="47" fillId="0" borderId="60" xfId="0" applyFont="1" applyBorder="1" applyAlignment="1">
      <alignment horizontal="center" vertical="center" wrapText="1"/>
    </xf>
    <xf numFmtId="0" fontId="49" fillId="0" borderId="9" xfId="0" applyFont="1" applyBorder="1" applyAlignment="1">
      <alignment horizontal="center" vertical="center" wrapText="1"/>
    </xf>
    <xf numFmtId="0" fontId="49" fillId="0" borderId="10" xfId="0" applyFont="1" applyBorder="1" applyAlignment="1">
      <alignment horizontal="center" vertical="center" wrapText="1"/>
    </xf>
    <xf numFmtId="0" fontId="51" fillId="27" borderId="30" xfId="5" applyFont="1" applyFill="1" applyBorder="1" applyAlignment="1">
      <alignment horizontal="center" vertical="center" wrapText="1"/>
    </xf>
    <xf numFmtId="0" fontId="51" fillId="27" borderId="6" xfId="5" applyFont="1" applyFill="1" applyBorder="1" applyAlignment="1">
      <alignment horizontal="center" vertical="center" wrapText="1"/>
    </xf>
    <xf numFmtId="0" fontId="51" fillId="27" borderId="41" xfId="5" applyFont="1" applyFill="1" applyBorder="1" applyAlignment="1">
      <alignment horizontal="center" vertical="center" wrapText="1"/>
    </xf>
    <xf numFmtId="0" fontId="49" fillId="0" borderId="3" xfId="0" applyFont="1" applyBorder="1" applyAlignment="1">
      <alignment horizontal="center" vertical="center" wrapText="1"/>
    </xf>
    <xf numFmtId="0" fontId="51" fillId="11" borderId="30" xfId="5" applyFont="1" applyFill="1" applyBorder="1" applyAlignment="1">
      <alignment horizontal="center" vertical="center" wrapText="1"/>
    </xf>
    <xf numFmtId="0" fontId="51" fillId="11" borderId="6" xfId="5" applyFont="1" applyFill="1" applyBorder="1" applyAlignment="1">
      <alignment horizontal="center" vertical="center" wrapText="1"/>
    </xf>
    <xf numFmtId="0" fontId="51" fillId="11" borderId="41" xfId="5" applyFont="1" applyFill="1" applyBorder="1" applyAlignment="1">
      <alignment horizontal="center" vertical="center" wrapText="1"/>
    </xf>
    <xf numFmtId="0" fontId="51" fillId="13" borderId="41" xfId="5" applyFont="1" applyFill="1" applyBorder="1" applyAlignment="1">
      <alignment horizontal="center" vertical="center" wrapText="1"/>
    </xf>
    <xf numFmtId="0" fontId="49" fillId="0" borderId="18" xfId="0" applyFont="1" applyBorder="1" applyAlignment="1">
      <alignment horizontal="center" vertical="center" wrapText="1"/>
    </xf>
    <xf numFmtId="0" fontId="51" fillId="12" borderId="32" xfId="5" applyFont="1" applyFill="1" applyBorder="1" applyAlignment="1">
      <alignment horizontal="center" vertical="center" wrapText="1"/>
    </xf>
    <xf numFmtId="0" fontId="51" fillId="12" borderId="35" xfId="5" applyFont="1" applyFill="1" applyBorder="1" applyAlignment="1">
      <alignment horizontal="center" vertical="center" wrapText="1"/>
    </xf>
    <xf numFmtId="0" fontId="51" fillId="12" borderId="73" xfId="5" applyFont="1" applyFill="1" applyBorder="1" applyAlignment="1">
      <alignment horizontal="center" vertical="center" wrapText="1"/>
    </xf>
    <xf numFmtId="0" fontId="49" fillId="0" borderId="5" xfId="0" applyFont="1" applyBorder="1" applyAlignment="1">
      <alignment horizontal="center" vertical="center" wrapText="1"/>
    </xf>
    <xf numFmtId="0" fontId="51" fillId="26" borderId="30" xfId="5" applyFont="1" applyFill="1" applyBorder="1" applyAlignment="1">
      <alignment horizontal="center" vertical="center" wrapText="1"/>
    </xf>
    <xf numFmtId="0" fontId="51" fillId="26" borderId="6" xfId="5" applyFont="1" applyFill="1" applyBorder="1" applyAlignment="1">
      <alignment horizontal="center" vertical="center" wrapText="1"/>
    </xf>
    <xf numFmtId="0" fontId="51" fillId="26" borderId="41" xfId="5" applyFont="1" applyFill="1" applyBorder="1" applyAlignment="1">
      <alignment horizontal="center" vertical="center" wrapText="1"/>
    </xf>
    <xf numFmtId="0" fontId="51" fillId="28" borderId="30" xfId="5" applyFont="1" applyFill="1" applyBorder="1" applyAlignment="1">
      <alignment horizontal="center" vertical="center" wrapText="1"/>
    </xf>
    <xf numFmtId="0" fontId="51" fillId="28" borderId="6" xfId="5" applyFont="1" applyFill="1" applyBorder="1" applyAlignment="1">
      <alignment horizontal="center" vertical="center" wrapText="1"/>
    </xf>
    <xf numFmtId="0" fontId="51" fillId="28" borderId="41" xfId="5" applyFont="1" applyFill="1" applyBorder="1" applyAlignment="1">
      <alignment horizontal="center" vertical="center" wrapText="1"/>
    </xf>
    <xf numFmtId="0" fontId="49" fillId="0" borderId="22" xfId="0" applyFont="1" applyBorder="1" applyAlignment="1">
      <alignment horizontal="center"/>
    </xf>
    <xf numFmtId="0" fontId="49" fillId="0" borderId="1" xfId="0" applyFont="1" applyBorder="1" applyAlignment="1">
      <alignment horizontal="center"/>
    </xf>
    <xf numFmtId="0" fontId="69" fillId="0" borderId="50" xfId="0" applyFont="1" applyBorder="1" applyAlignment="1">
      <alignment horizontal="center" vertical="center" wrapText="1"/>
    </xf>
    <xf numFmtId="0" fontId="69" fillId="0" borderId="17" xfId="0" applyFont="1" applyBorder="1" applyAlignment="1">
      <alignment horizontal="center" vertical="center" wrapText="1"/>
    </xf>
    <xf numFmtId="0" fontId="69" fillId="0" borderId="8" xfId="0" applyFont="1" applyBorder="1" applyAlignment="1">
      <alignment horizontal="center" vertical="center" wrapText="1"/>
    </xf>
    <xf numFmtId="0" fontId="69" fillId="0" borderId="7" xfId="0" applyFont="1" applyBorder="1" applyAlignment="1">
      <alignment horizontal="center" vertical="center" wrapText="1"/>
    </xf>
    <xf numFmtId="0" fontId="69" fillId="0" borderId="48" xfId="0" applyFont="1" applyBorder="1" applyAlignment="1">
      <alignment horizontal="center" vertical="center" wrapText="1"/>
    </xf>
    <xf numFmtId="0" fontId="69" fillId="0" borderId="24" xfId="0" applyFont="1" applyBorder="1" applyAlignment="1">
      <alignment horizontal="center" vertical="center" wrapText="1"/>
    </xf>
    <xf numFmtId="0" fontId="69" fillId="0" borderId="28" xfId="0" applyFont="1" applyBorder="1" applyAlignment="1">
      <alignment horizontal="center" vertical="center"/>
    </xf>
    <xf numFmtId="0" fontId="69" fillId="0" borderId="36" xfId="0" applyFont="1" applyBorder="1" applyAlignment="1">
      <alignment horizontal="center" vertical="center"/>
    </xf>
    <xf numFmtId="0" fontId="69" fillId="0" borderId="29" xfId="0" applyFont="1" applyBorder="1" applyAlignment="1">
      <alignment horizontal="center" vertical="center"/>
    </xf>
    <xf numFmtId="0" fontId="69" fillId="0" borderId="14" xfId="0" applyFont="1" applyBorder="1" applyAlignment="1">
      <alignment horizontal="center" vertical="center"/>
    </xf>
    <xf numFmtId="0" fontId="69" fillId="0" borderId="25" xfId="0" applyFont="1" applyBorder="1" applyAlignment="1">
      <alignment horizontal="center" vertical="center"/>
    </xf>
    <xf numFmtId="0" fontId="69" fillId="0" borderId="32" xfId="0" applyFont="1" applyBorder="1" applyAlignment="1">
      <alignment horizontal="center" vertical="center"/>
    </xf>
    <xf numFmtId="0" fontId="3" fillId="0" borderId="11" xfId="0" applyFont="1" applyBorder="1" applyAlignment="1">
      <alignment horizontal="center" vertical="center"/>
    </xf>
    <xf numFmtId="0" fontId="3" fillId="0" borderId="14" xfId="0" applyFont="1" applyBorder="1" applyAlignment="1">
      <alignment horizontal="center" vertical="center"/>
    </xf>
    <xf numFmtId="0" fontId="67" fillId="0" borderId="27" xfId="0" applyFont="1" applyBorder="1" applyAlignment="1">
      <alignment horizontal="center" vertical="center" wrapText="1"/>
    </xf>
    <xf numFmtId="0" fontId="67" fillId="0" borderId="63" xfId="0" applyFont="1" applyBorder="1" applyAlignment="1">
      <alignment horizontal="center" vertical="center" wrapText="1"/>
    </xf>
    <xf numFmtId="0" fontId="67" fillId="0" borderId="60" xfId="0" applyFont="1" applyBorder="1" applyAlignment="1">
      <alignment horizontal="center" vertical="center" wrapText="1"/>
    </xf>
    <xf numFmtId="0" fontId="67" fillId="0" borderId="27" xfId="0" applyFont="1" applyBorder="1" applyAlignment="1">
      <alignment horizontal="center" vertical="center"/>
    </xf>
    <xf numFmtId="0" fontId="67" fillId="0" borderId="63" xfId="0" applyFont="1" applyBorder="1" applyAlignment="1">
      <alignment horizontal="center" vertical="center"/>
    </xf>
    <xf numFmtId="0" fontId="67" fillId="0" borderId="60" xfId="0" applyFont="1" applyBorder="1" applyAlignment="1">
      <alignment horizontal="center" vertical="center"/>
    </xf>
    <xf numFmtId="0" fontId="69" fillId="0" borderId="27" xfId="0" applyFont="1" applyBorder="1" applyAlignment="1">
      <alignment horizontal="center" vertical="center" wrapText="1"/>
    </xf>
    <xf numFmtId="0" fontId="69" fillId="0" borderId="63" xfId="0" applyFont="1" applyBorder="1" applyAlignment="1">
      <alignment horizontal="center" vertical="center" wrapText="1"/>
    </xf>
    <xf numFmtId="0" fontId="69" fillId="0" borderId="60" xfId="0" applyFont="1" applyBorder="1" applyAlignment="1">
      <alignment horizontal="center" vertical="center" wrapText="1"/>
    </xf>
    <xf numFmtId="0" fontId="68" fillId="31" borderId="42" xfId="0" applyFont="1" applyFill="1" applyBorder="1" applyAlignment="1">
      <alignment horizontal="center" vertical="center"/>
    </xf>
    <xf numFmtId="0" fontId="68" fillId="31" borderId="51" xfId="0" applyFont="1" applyFill="1" applyBorder="1" applyAlignment="1">
      <alignment horizontal="center" vertical="center"/>
    </xf>
    <xf numFmtId="0" fontId="68" fillId="31" borderId="59" xfId="0" applyFont="1" applyFill="1" applyBorder="1" applyAlignment="1">
      <alignment horizontal="center" vertical="center"/>
    </xf>
    <xf numFmtId="0" fontId="69" fillId="0" borderId="11" xfId="0" applyFont="1" applyBorder="1" applyAlignment="1">
      <alignment horizontal="center" vertical="center"/>
    </xf>
    <xf numFmtId="0" fontId="69" fillId="0" borderId="33" xfId="0" applyFont="1" applyBorder="1" applyAlignment="1">
      <alignment horizontal="center" vertical="center"/>
    </xf>
    <xf numFmtId="0" fontId="68" fillId="32" borderId="21" xfId="0" applyFont="1" applyFill="1" applyBorder="1" applyAlignment="1">
      <alignment horizontal="center" vertical="center"/>
    </xf>
    <xf numFmtId="0" fontId="68" fillId="32" borderId="62" xfId="0" applyFont="1" applyFill="1" applyBorder="1" applyAlignment="1">
      <alignment horizontal="center" vertical="center"/>
    </xf>
    <xf numFmtId="0" fontId="68" fillId="32" borderId="72" xfId="0" applyFont="1" applyFill="1" applyBorder="1" applyAlignment="1">
      <alignment horizontal="center" vertical="center"/>
    </xf>
    <xf numFmtId="0" fontId="67" fillId="0" borderId="8" xfId="0" applyFont="1" applyBorder="1" applyAlignment="1">
      <alignment horizontal="center" vertical="center" wrapText="1"/>
    </xf>
    <xf numFmtId="0" fontId="67" fillId="0" borderId="48" xfId="0" applyFont="1" applyBorder="1" applyAlignment="1">
      <alignment horizontal="center" vertical="center" wrapText="1"/>
    </xf>
    <xf numFmtId="0" fontId="69" fillId="33" borderId="8" xfId="0" applyFont="1" applyFill="1" applyBorder="1" applyAlignment="1">
      <alignment horizontal="center" vertical="center" wrapText="1"/>
    </xf>
    <xf numFmtId="0" fontId="69" fillId="33" borderId="7" xfId="0" applyFont="1" applyFill="1" applyBorder="1" applyAlignment="1">
      <alignment horizontal="center" vertical="center" wrapText="1"/>
    </xf>
    <xf numFmtId="0" fontId="69" fillId="33" borderId="48" xfId="0" applyFont="1" applyFill="1" applyBorder="1" applyAlignment="1">
      <alignment horizontal="center" vertical="center" wrapText="1"/>
    </xf>
    <xf numFmtId="0" fontId="69" fillId="33" borderId="24" xfId="0" applyFont="1" applyFill="1" applyBorder="1" applyAlignment="1">
      <alignment horizontal="center" vertical="center" wrapText="1"/>
    </xf>
    <xf numFmtId="0" fontId="69" fillId="0" borderId="37" xfId="0" applyFont="1" applyBorder="1" applyAlignment="1">
      <alignment horizontal="center" vertical="center"/>
    </xf>
    <xf numFmtId="0" fontId="69" fillId="0" borderId="31" xfId="0" applyFont="1" applyBorder="1" applyAlignment="1">
      <alignment horizontal="center" vertical="center"/>
    </xf>
    <xf numFmtId="0" fontId="69" fillId="33" borderId="50" xfId="0" applyFont="1" applyFill="1" applyBorder="1" applyAlignment="1">
      <alignment horizontal="center" vertical="center" wrapText="1"/>
    </xf>
    <xf numFmtId="0" fontId="69" fillId="33" borderId="64" xfId="0" applyFont="1" applyFill="1" applyBorder="1" applyAlignment="1">
      <alignment horizontal="center" vertical="center" wrapText="1"/>
    </xf>
    <xf numFmtId="0" fontId="69" fillId="33" borderId="67" xfId="0" applyFont="1" applyFill="1" applyBorder="1" applyAlignment="1">
      <alignment horizontal="center" vertical="center" wrapText="1"/>
    </xf>
    <xf numFmtId="0" fontId="69" fillId="33" borderId="68" xfId="0" applyFont="1" applyFill="1" applyBorder="1" applyAlignment="1">
      <alignment horizontal="center" vertical="center" wrapText="1"/>
    </xf>
    <xf numFmtId="0" fontId="69" fillId="33" borderId="17" xfId="0" applyFont="1" applyFill="1" applyBorder="1" applyAlignment="1">
      <alignment horizontal="center" vertical="center" wrapText="1"/>
    </xf>
    <xf numFmtId="0" fontId="3" fillId="33" borderId="48" xfId="0" applyFont="1" applyFill="1" applyBorder="1" applyAlignment="1">
      <alignment horizontal="center" vertical="center" wrapText="1"/>
    </xf>
    <xf numFmtId="0" fontId="3" fillId="33" borderId="24" xfId="0" applyFont="1" applyFill="1" applyBorder="1" applyAlignment="1">
      <alignment horizontal="center" vertical="center" wrapText="1"/>
    </xf>
    <xf numFmtId="0" fontId="68" fillId="22" borderId="42" xfId="0" applyFont="1" applyFill="1" applyBorder="1" applyAlignment="1">
      <alignment horizontal="center" vertical="center"/>
    </xf>
    <xf numFmtId="0" fontId="68" fillId="22" borderId="51" xfId="0" applyFont="1" applyFill="1" applyBorder="1" applyAlignment="1">
      <alignment horizontal="center" vertical="center"/>
    </xf>
    <xf numFmtId="0" fontId="68" fillId="22" borderId="59" xfId="0" applyFont="1" applyFill="1" applyBorder="1" applyAlignment="1">
      <alignment horizontal="center" vertical="center"/>
    </xf>
    <xf numFmtId="0" fontId="69" fillId="0" borderId="23" xfId="0" applyFont="1" applyBorder="1" applyAlignment="1">
      <alignment horizontal="center" vertical="center" wrapText="1"/>
    </xf>
    <xf numFmtId="0" fontId="67" fillId="0" borderId="28" xfId="0" applyFont="1" applyBorder="1" applyAlignment="1">
      <alignment horizontal="center" vertical="center" wrapText="1"/>
    </xf>
    <xf numFmtId="0" fontId="67" fillId="0" borderId="37" xfId="0" applyFont="1" applyBorder="1" applyAlignment="1">
      <alignment horizontal="center" vertical="center"/>
    </xf>
    <xf numFmtId="0" fontId="67" fillId="0" borderId="32" xfId="0" applyFont="1" applyBorder="1" applyAlignment="1">
      <alignment horizontal="center" vertical="center"/>
    </xf>
    <xf numFmtId="0" fontId="67" fillId="0" borderId="58" xfId="0" applyFont="1" applyBorder="1" applyAlignment="1">
      <alignment horizontal="center" vertical="center" wrapText="1"/>
    </xf>
    <xf numFmtId="0" fontId="67" fillId="0" borderId="52" xfId="0" applyFont="1" applyBorder="1" applyAlignment="1">
      <alignment horizontal="center" vertical="center" wrapText="1"/>
    </xf>
    <xf numFmtId="0" fontId="67" fillId="0" borderId="73" xfId="0" applyFont="1" applyBorder="1" applyAlignment="1">
      <alignment horizontal="center" vertical="center" wrapText="1"/>
    </xf>
    <xf numFmtId="0" fontId="69" fillId="0" borderId="38" xfId="0" applyFont="1" applyBorder="1" applyAlignment="1">
      <alignment horizontal="left" vertical="center" wrapText="1"/>
    </xf>
    <xf numFmtId="0" fontId="69" fillId="0" borderId="35" xfId="0" applyFont="1" applyBorder="1" applyAlignment="1">
      <alignment horizontal="left" vertical="center" wrapText="1"/>
    </xf>
    <xf numFmtId="0" fontId="69" fillId="0" borderId="37" xfId="0" applyFont="1" applyFill="1" applyBorder="1" applyAlignment="1">
      <alignment horizontal="center" vertical="center" wrapText="1"/>
    </xf>
    <xf numFmtId="0" fontId="69" fillId="0" borderId="32" xfId="0" applyFont="1" applyFill="1" applyBorder="1" applyAlignment="1">
      <alignment horizontal="center" vertical="center" wrapText="1"/>
    </xf>
    <xf numFmtId="0" fontId="69" fillId="0" borderId="49" xfId="0" applyFont="1" applyBorder="1" applyAlignment="1">
      <alignment horizontal="center" vertical="center" wrapText="1"/>
    </xf>
    <xf numFmtId="0" fontId="69" fillId="0" borderId="0" xfId="0" applyFont="1" applyBorder="1" applyAlignment="1">
      <alignment horizontal="center" vertical="center" wrapText="1"/>
    </xf>
    <xf numFmtId="0" fontId="69" fillId="33" borderId="27" xfId="0" applyFont="1" applyFill="1" applyBorder="1" applyAlignment="1">
      <alignment horizontal="center" vertical="center" wrapText="1"/>
    </xf>
    <xf numFmtId="0" fontId="69" fillId="33" borderId="63" xfId="0" applyFont="1" applyFill="1" applyBorder="1" applyAlignment="1">
      <alignment horizontal="center" vertical="center" wrapText="1"/>
    </xf>
    <xf numFmtId="0" fontId="69" fillId="33" borderId="60" xfId="0" applyFont="1" applyFill="1" applyBorder="1" applyAlignment="1">
      <alignment horizontal="center" vertical="center" wrapText="1"/>
    </xf>
    <xf numFmtId="0" fontId="3" fillId="0" borderId="50" xfId="0" applyFont="1" applyBorder="1" applyAlignment="1">
      <alignment horizontal="center" vertical="center"/>
    </xf>
    <xf numFmtId="0" fontId="3" fillId="0" borderId="49" xfId="0" applyFont="1" applyBorder="1" applyAlignment="1">
      <alignment horizontal="center" vertical="center"/>
    </xf>
    <xf numFmtId="0" fontId="80" fillId="0" borderId="20" xfId="0" applyFont="1" applyBorder="1" applyAlignment="1">
      <alignment horizontal="center" vertical="center" wrapText="1"/>
    </xf>
    <xf numFmtId="0" fontId="80" fillId="0" borderId="75" xfId="0" applyFont="1" applyBorder="1" applyAlignment="1">
      <alignment horizontal="center" vertical="center" wrapText="1"/>
    </xf>
    <xf numFmtId="0" fontId="80" fillId="0" borderId="76" xfId="0" applyFont="1" applyBorder="1" applyAlignment="1">
      <alignment horizontal="center" vertical="center" wrapText="1"/>
    </xf>
    <xf numFmtId="0" fontId="3" fillId="0" borderId="17" xfId="0" applyFont="1" applyBorder="1" applyAlignment="1">
      <alignment horizontal="center" vertical="center"/>
    </xf>
    <xf numFmtId="0" fontId="2" fillId="0" borderId="45" xfId="0" applyFont="1" applyBorder="1" applyAlignment="1">
      <alignment horizontal="center" vertical="center" wrapText="1"/>
    </xf>
    <xf numFmtId="0" fontId="3" fillId="0" borderId="69" xfId="0" applyFont="1" applyBorder="1" applyAlignment="1">
      <alignment horizontal="center" vertical="center"/>
    </xf>
    <xf numFmtId="0" fontId="3" fillId="0" borderId="68" xfId="0" applyFont="1" applyBorder="1" applyAlignment="1">
      <alignment horizontal="center" vertical="center"/>
    </xf>
    <xf numFmtId="0" fontId="46" fillId="5" borderId="19" xfId="1" applyFont="1" applyFill="1" applyBorder="1" applyAlignment="1" applyProtection="1">
      <alignment horizontal="center" vertical="center" wrapText="1"/>
    </xf>
    <xf numFmtId="0" fontId="46" fillId="5" borderId="70" xfId="1" applyFont="1" applyFill="1" applyBorder="1" applyAlignment="1" applyProtection="1">
      <alignment horizontal="center" vertical="center" wrapText="1"/>
    </xf>
    <xf numFmtId="0" fontId="67" fillId="0" borderId="48" xfId="0" applyFont="1" applyBorder="1" applyAlignment="1">
      <alignment horizontal="center" vertical="center"/>
    </xf>
    <xf numFmtId="0" fontId="67" fillId="0" borderId="24" xfId="0" applyFont="1" applyBorder="1" applyAlignment="1">
      <alignment horizontal="center" vertical="center"/>
    </xf>
    <xf numFmtId="0" fontId="68" fillId="29" borderId="42" xfId="0" applyFont="1" applyFill="1" applyBorder="1" applyAlignment="1">
      <alignment horizontal="center" vertical="center" wrapText="1"/>
    </xf>
    <xf numFmtId="0" fontId="68" fillId="29" borderId="51" xfId="0" applyFont="1" applyFill="1" applyBorder="1" applyAlignment="1">
      <alignment horizontal="center" vertical="center" wrapText="1"/>
    </xf>
    <xf numFmtId="0" fontId="68" fillId="29" borderId="59" xfId="0" applyFont="1" applyFill="1" applyBorder="1" applyAlignment="1">
      <alignment horizontal="center" vertical="center" wrapText="1"/>
    </xf>
    <xf numFmtId="0" fontId="69" fillId="0" borderId="50" xfId="0" applyFont="1" applyBorder="1" applyAlignment="1">
      <alignment horizontal="center" vertical="center"/>
    </xf>
    <xf numFmtId="0" fontId="69" fillId="0" borderId="17" xfId="0" applyFont="1" applyBorder="1" applyAlignment="1">
      <alignment horizontal="center" vertical="center"/>
    </xf>
    <xf numFmtId="0" fontId="0" fillId="0" borderId="83" xfId="0" applyBorder="1" applyAlignment="1">
      <alignment horizontal="center"/>
    </xf>
    <xf numFmtId="0" fontId="0" fillId="0" borderId="84" xfId="0" applyBorder="1" applyAlignment="1">
      <alignment horizontal="center"/>
    </xf>
    <xf numFmtId="0" fontId="87" fillId="0" borderId="83" xfId="0" applyFont="1" applyBorder="1" applyAlignment="1">
      <alignment horizontal="center" vertical="top" wrapText="1"/>
    </xf>
    <xf numFmtId="0" fontId="80" fillId="0" borderId="83" xfId="0" applyFont="1" applyBorder="1" applyAlignment="1">
      <alignment horizontal="center" vertical="top" wrapText="1"/>
    </xf>
    <xf numFmtId="0" fontId="90" fillId="0" borderId="16" xfId="1" applyFont="1" applyBorder="1" applyAlignment="1" applyProtection="1">
      <alignment horizontal="center" vertical="center"/>
    </xf>
    <xf numFmtId="0" fontId="91" fillId="0" borderId="16" xfId="0" applyFont="1" applyBorder="1" applyAlignment="1">
      <alignment horizontal="center" vertical="center"/>
    </xf>
    <xf numFmtId="0" fontId="91" fillId="0" borderId="86" xfId="0" applyFont="1" applyBorder="1" applyAlignment="1">
      <alignment horizontal="center" vertical="center"/>
    </xf>
    <xf numFmtId="0" fontId="92" fillId="0" borderId="87" xfId="0" applyFont="1" applyBorder="1" applyAlignment="1">
      <alignment horizontal="center" vertical="center"/>
    </xf>
    <xf numFmtId="0" fontId="92" fillId="0" borderId="51" xfId="0" applyFont="1" applyBorder="1" applyAlignment="1">
      <alignment horizontal="center" vertical="center"/>
    </xf>
    <xf numFmtId="0" fontId="92" fillId="0" borderId="59" xfId="0" applyFont="1" applyBorder="1" applyAlignment="1">
      <alignment horizontal="center" vertical="center"/>
    </xf>
    <xf numFmtId="0" fontId="93" fillId="9" borderId="16" xfId="0" applyFont="1" applyFill="1" applyBorder="1" applyAlignment="1">
      <alignment horizontal="center" vertical="center"/>
    </xf>
    <xf numFmtId="0" fontId="94" fillId="9" borderId="16" xfId="0" applyFont="1" applyFill="1" applyBorder="1" applyAlignment="1">
      <alignment horizontal="center" vertical="center"/>
    </xf>
    <xf numFmtId="0" fontId="94" fillId="9" borderId="86" xfId="0" applyFont="1" applyFill="1" applyBorder="1" applyAlignment="1">
      <alignment horizontal="center" vertical="center"/>
    </xf>
    <xf numFmtId="0" fontId="85" fillId="38" borderId="87" xfId="0" applyFont="1" applyFill="1" applyBorder="1" applyAlignment="1">
      <alignment horizontal="center"/>
    </xf>
    <xf numFmtId="0" fontId="85" fillId="38" borderId="51" xfId="0" applyFont="1" applyFill="1" applyBorder="1" applyAlignment="1">
      <alignment horizontal="center"/>
    </xf>
    <xf numFmtId="0" fontId="85" fillId="38" borderId="90" xfId="0" applyFont="1" applyFill="1" applyBorder="1" applyAlignment="1">
      <alignment horizontal="center"/>
    </xf>
    <xf numFmtId="0" fontId="86" fillId="0" borderId="42" xfId="0" applyFont="1" applyBorder="1" applyAlignment="1">
      <alignment horizontal="center" vertical="center"/>
    </xf>
    <xf numFmtId="0" fontId="86" fillId="0" borderId="59" xfId="0" applyFont="1" applyBorder="1" applyAlignment="1">
      <alignment horizontal="center" vertical="center"/>
    </xf>
    <xf numFmtId="0" fontId="84" fillId="0" borderId="91" xfId="0" applyFont="1" applyBorder="1" applyAlignment="1">
      <alignment horizontal="center" vertical="center" wrapText="1"/>
    </xf>
    <xf numFmtId="0" fontId="84" fillId="0" borderId="80" xfId="0" applyFont="1" applyBorder="1" applyAlignment="1">
      <alignment horizontal="center" vertical="center"/>
    </xf>
    <xf numFmtId="0" fontId="84" fillId="0" borderId="93" xfId="0" applyFont="1" applyBorder="1" applyAlignment="1">
      <alignment horizontal="center" vertical="center"/>
    </xf>
    <xf numFmtId="0" fontId="0" fillId="0" borderId="3" xfId="0" applyBorder="1" applyAlignment="1">
      <alignment horizontal="center"/>
    </xf>
    <xf numFmtId="0" fontId="0" fillId="0" borderId="5" xfId="0" applyBorder="1" applyAlignment="1">
      <alignment horizontal="center"/>
    </xf>
    <xf numFmtId="0" fontId="0" fillId="0" borderId="18" xfId="0" applyBorder="1" applyAlignment="1">
      <alignment horizontal="center"/>
    </xf>
    <xf numFmtId="0" fontId="96" fillId="0" borderId="3" xfId="0" applyFont="1" applyBorder="1" applyAlignment="1">
      <alignment horizontal="center" vertical="center" wrapText="1"/>
    </xf>
    <xf numFmtId="0" fontId="96" fillId="0" borderId="5" xfId="0" applyFont="1" applyBorder="1" applyAlignment="1">
      <alignment horizontal="center" vertical="center" wrapText="1"/>
    </xf>
    <xf numFmtId="0" fontId="96" fillId="0" borderId="18" xfId="0" applyFont="1" applyBorder="1" applyAlignment="1">
      <alignment horizontal="center" vertical="center" wrapText="1"/>
    </xf>
    <xf numFmtId="0" fontId="0" fillId="0" borderId="2" xfId="0" applyBorder="1" applyAlignment="1">
      <alignment horizontal="center"/>
    </xf>
    <xf numFmtId="0" fontId="96" fillId="0" borderId="26" xfId="0" applyFont="1" applyBorder="1" applyAlignment="1">
      <alignment horizontal="center" vertical="center" wrapText="1"/>
    </xf>
    <xf numFmtId="0" fontId="96" fillId="0" borderId="38" xfId="0" applyFont="1" applyBorder="1" applyAlignment="1">
      <alignment horizontal="center" vertical="center" wrapText="1"/>
    </xf>
    <xf numFmtId="0" fontId="96" fillId="0" borderId="35" xfId="0" applyFont="1" applyBorder="1" applyAlignment="1">
      <alignment horizontal="center" vertical="center" wrapText="1"/>
    </xf>
    <xf numFmtId="0" fontId="95" fillId="0" borderId="91" xfId="0" applyFont="1" applyBorder="1" applyAlignment="1">
      <alignment horizontal="center" vertical="center" wrapText="1"/>
    </xf>
    <xf numFmtId="0" fontId="0" fillId="0" borderId="80" xfId="0" applyBorder="1" applyAlignment="1">
      <alignment horizontal="center" vertical="center" wrapText="1"/>
    </xf>
    <xf numFmtId="0" fontId="0" fillId="0" borderId="95" xfId="0" applyBorder="1" applyAlignment="1">
      <alignment horizontal="center" vertical="center" wrapText="1"/>
    </xf>
    <xf numFmtId="0" fontId="96" fillId="0" borderId="2" xfId="0" applyFont="1" applyBorder="1" applyAlignment="1">
      <alignment horizontal="center" vertical="center" wrapText="1"/>
    </xf>
    <xf numFmtId="0" fontId="0" fillId="0" borderId="100" xfId="0" applyBorder="1" applyAlignment="1">
      <alignment horizontal="center" vertical="center" wrapText="1"/>
    </xf>
    <xf numFmtId="0" fontId="0" fillId="0" borderId="26" xfId="0" applyBorder="1" applyAlignment="1">
      <alignment horizontal="center"/>
    </xf>
    <xf numFmtId="0" fontId="0" fillId="0" borderId="38" xfId="0" applyBorder="1" applyAlignment="1">
      <alignment horizontal="center"/>
    </xf>
    <xf numFmtId="0" fontId="0" fillId="0" borderId="35" xfId="0" applyBorder="1" applyAlignment="1">
      <alignment horizontal="center"/>
    </xf>
    <xf numFmtId="0" fontId="96" fillId="0" borderId="67" xfId="0" applyFont="1" applyBorder="1" applyAlignment="1">
      <alignment horizontal="center" vertical="center" wrapText="1"/>
    </xf>
    <xf numFmtId="0" fontId="96" fillId="0" borderId="68" xfId="0" applyFont="1" applyBorder="1" applyAlignment="1">
      <alignment horizontal="center" vertical="center" wrapText="1"/>
    </xf>
    <xf numFmtId="0" fontId="0" fillId="0" borderId="0" xfId="0" applyBorder="1" applyAlignment="1">
      <alignment horizontal="center" vertical="center" wrapText="1"/>
    </xf>
    <xf numFmtId="0" fontId="0" fillId="0" borderId="91"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center" vertical="center"/>
    </xf>
    <xf numFmtId="0" fontId="96" fillId="0" borderId="3" xfId="0" applyFont="1" applyBorder="1" applyAlignment="1">
      <alignment horizontal="center" wrapText="1"/>
    </xf>
    <xf numFmtId="0" fontId="96" fillId="0" borderId="2" xfId="0" applyFont="1" applyBorder="1" applyAlignment="1">
      <alignment horizontal="center" wrapText="1"/>
    </xf>
    <xf numFmtId="0" fontId="0" fillId="0" borderId="3" xfId="0" applyBorder="1" applyAlignment="1">
      <alignment horizontal="center" wrapText="1"/>
    </xf>
    <xf numFmtId="0" fontId="0" fillId="0" borderId="5" xfId="0" applyBorder="1" applyAlignment="1">
      <alignment horizontal="center" wrapText="1"/>
    </xf>
    <xf numFmtId="0" fontId="0" fillId="0" borderId="2" xfId="0" applyBorder="1" applyAlignment="1">
      <alignment horizontal="center" wrapText="1"/>
    </xf>
    <xf numFmtId="0" fontId="96" fillId="0" borderId="5" xfId="0" applyFont="1" applyBorder="1" applyAlignment="1">
      <alignment horizontal="center" wrapText="1"/>
    </xf>
    <xf numFmtId="0" fontId="85" fillId="15" borderId="87" xfId="0" applyFont="1" applyFill="1" applyBorder="1" applyAlignment="1">
      <alignment horizontal="center" vertical="center"/>
    </xf>
    <xf numFmtId="0" fontId="85" fillId="15" borderId="51" xfId="0" applyFont="1" applyFill="1" applyBorder="1" applyAlignment="1">
      <alignment horizontal="center" vertical="center"/>
    </xf>
    <xf numFmtId="0" fontId="85" fillId="15" borderId="90" xfId="0" applyFont="1" applyFill="1" applyBorder="1" applyAlignment="1">
      <alignment horizontal="center" vertical="center"/>
    </xf>
    <xf numFmtId="0" fontId="96" fillId="0" borderId="5" xfId="0" applyFont="1" applyBorder="1" applyAlignment="1">
      <alignment horizontal="center" vertical="center"/>
    </xf>
    <xf numFmtId="0" fontId="96" fillId="0" borderId="2" xfId="0" applyFont="1" applyBorder="1" applyAlignment="1">
      <alignment horizontal="center" vertical="center"/>
    </xf>
    <xf numFmtId="0" fontId="0" fillId="0" borderId="80" xfId="0" applyBorder="1" applyAlignment="1">
      <alignment horizontal="center" vertical="center"/>
    </xf>
    <xf numFmtId="0" fontId="0" fillId="0" borderId="95" xfId="0" applyBorder="1" applyAlignment="1">
      <alignment horizontal="center" vertical="center"/>
    </xf>
    <xf numFmtId="0" fontId="84" fillId="0" borderId="80" xfId="0" applyFont="1" applyBorder="1" applyAlignment="1">
      <alignment horizontal="center" vertical="center" wrapText="1"/>
    </xf>
    <xf numFmtId="0" fontId="84" fillId="0" borderId="95" xfId="0" applyFont="1" applyBorder="1" applyAlignment="1">
      <alignment horizontal="center" vertical="center" wrapText="1"/>
    </xf>
    <xf numFmtId="0" fontId="96" fillId="0" borderId="26" xfId="0" applyFont="1" applyBorder="1" applyAlignment="1">
      <alignment horizontal="center" wrapText="1"/>
    </xf>
    <xf numFmtId="0" fontId="96" fillId="0" borderId="35" xfId="0" applyFont="1" applyBorder="1" applyAlignment="1">
      <alignment horizontal="center" wrapText="1"/>
    </xf>
    <xf numFmtId="0" fontId="95" fillId="0" borderId="98" xfId="0" applyFont="1" applyBorder="1" applyAlignment="1">
      <alignment horizontal="center" vertical="center" wrapText="1"/>
    </xf>
    <xf numFmtId="0" fontId="95" fillId="0" borderId="99" xfId="0" applyFont="1" applyBorder="1" applyAlignment="1">
      <alignment horizontal="center" vertical="center" wrapText="1"/>
    </xf>
    <xf numFmtId="0" fontId="0" fillId="0" borderId="18" xfId="0" applyBorder="1" applyAlignment="1">
      <alignment horizontal="center" vertical="center" wrapText="1"/>
    </xf>
    <xf numFmtId="0" fontId="0" fillId="0" borderId="13" xfId="0" applyBorder="1" applyAlignment="1">
      <alignment horizontal="center" vertical="center" wrapText="1"/>
    </xf>
    <xf numFmtId="0" fontId="0" fillId="0" borderId="18" xfId="0" applyBorder="1" applyAlignment="1">
      <alignment horizontal="center" vertical="center"/>
    </xf>
    <xf numFmtId="0" fontId="0" fillId="0" borderId="13" xfId="0" applyBorder="1" applyAlignment="1">
      <alignment horizontal="center" vertical="center"/>
    </xf>
    <xf numFmtId="0" fontId="85" fillId="34" borderId="87" xfId="0" applyFont="1" applyFill="1" applyBorder="1" applyAlignment="1">
      <alignment horizontal="center" vertical="center" wrapText="1"/>
    </xf>
    <xf numFmtId="0" fontId="85" fillId="34" borderId="51" xfId="0" applyFont="1" applyFill="1" applyBorder="1" applyAlignment="1">
      <alignment horizontal="center" vertical="center" wrapText="1"/>
    </xf>
    <xf numFmtId="0" fontId="85" fillId="34" borderId="90" xfId="0" applyFont="1" applyFill="1" applyBorder="1" applyAlignment="1">
      <alignment horizontal="center" vertical="center" wrapText="1"/>
    </xf>
    <xf numFmtId="0" fontId="0" fillId="0" borderId="26" xfId="0" applyBorder="1" applyAlignment="1">
      <alignment horizontal="center" wrapText="1"/>
    </xf>
    <xf numFmtId="0" fontId="0" fillId="0" borderId="38" xfId="0" applyBorder="1" applyAlignment="1">
      <alignment horizontal="center" wrapText="1"/>
    </xf>
    <xf numFmtId="0" fontId="84" fillId="0" borderId="26" xfId="0" applyFont="1" applyBorder="1" applyAlignment="1">
      <alignment horizontal="center" vertical="center" wrapText="1"/>
    </xf>
    <xf numFmtId="0" fontId="84" fillId="0" borderId="38" xfId="0" applyFont="1" applyBorder="1" applyAlignment="1">
      <alignment horizontal="center" vertical="center" wrapText="1"/>
    </xf>
    <xf numFmtId="0" fontId="84" fillId="0" borderId="98" xfId="0" applyFont="1" applyBorder="1" applyAlignment="1">
      <alignment horizontal="center" vertical="center" wrapText="1"/>
    </xf>
    <xf numFmtId="0" fontId="0" fillId="0" borderId="97" xfId="0" applyBorder="1" applyAlignment="1">
      <alignment horizontal="center" vertical="center" wrapText="1"/>
    </xf>
    <xf numFmtId="0" fontId="0" fillId="0" borderId="35" xfId="0" applyBorder="1" applyAlignment="1">
      <alignment horizontal="center" wrapText="1"/>
    </xf>
    <xf numFmtId="0" fontId="95" fillId="0" borderId="93" xfId="0" applyFont="1" applyBorder="1" applyAlignment="1">
      <alignment horizontal="center" vertical="center" wrapText="1"/>
    </xf>
    <xf numFmtId="0" fontId="95" fillId="0" borderId="100" xfId="0" applyFont="1" applyBorder="1" applyAlignment="1">
      <alignment horizontal="center" vertical="center" wrapText="1"/>
    </xf>
    <xf numFmtId="0" fontId="95" fillId="0" borderId="97" xfId="0" applyFont="1"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2" xfId="0" applyBorder="1" applyAlignment="1">
      <alignment horizontal="center" vertical="center" wrapText="1"/>
    </xf>
    <xf numFmtId="0" fontId="96" fillId="4" borderId="87" xfId="0" applyFont="1" applyFill="1" applyBorder="1" applyAlignment="1">
      <alignment horizontal="center" vertical="center" wrapText="1"/>
    </xf>
    <xf numFmtId="0" fontId="96" fillId="4" borderId="51" xfId="0" applyFont="1" applyFill="1" applyBorder="1" applyAlignment="1">
      <alignment horizontal="center" vertical="center" wrapText="1"/>
    </xf>
    <xf numFmtId="0" fontId="96" fillId="4" borderId="90" xfId="0" applyFont="1" applyFill="1" applyBorder="1" applyAlignment="1">
      <alignment horizontal="center" vertical="center" wrapText="1"/>
    </xf>
    <xf numFmtId="0" fontId="85" fillId="37" borderId="5" xfId="0" applyFont="1" applyFill="1" applyBorder="1" applyAlignment="1">
      <alignment horizontal="center" vertical="center" wrapText="1"/>
    </xf>
    <xf numFmtId="0" fontId="85" fillId="36" borderId="5" xfId="0" applyFont="1" applyFill="1" applyBorder="1" applyAlignment="1">
      <alignment horizontal="center" vertical="center" wrapText="1"/>
    </xf>
    <xf numFmtId="0" fontId="83" fillId="37" borderId="39" xfId="4" applyFont="1" applyFill="1" applyBorder="1" applyAlignment="1">
      <alignment horizontal="center" vertical="center" wrapText="1"/>
    </xf>
    <xf numFmtId="0" fontId="83" fillId="37" borderId="66" xfId="4" applyFont="1" applyFill="1" applyBorder="1" applyAlignment="1">
      <alignment horizontal="center" vertical="center" wrapText="1"/>
    </xf>
    <xf numFmtId="0" fontId="85" fillId="36" borderId="53" xfId="0" applyFont="1" applyFill="1" applyBorder="1" applyAlignment="1">
      <alignment horizontal="center" vertical="center" wrapText="1"/>
    </xf>
    <xf numFmtId="0" fontId="85" fillId="36" borderId="71" xfId="0" applyFont="1" applyFill="1" applyBorder="1" applyAlignment="1">
      <alignment horizontal="center" vertical="center" wrapText="1"/>
    </xf>
    <xf numFmtId="0" fontId="85" fillId="36" borderId="52" xfId="0" applyFont="1" applyFill="1" applyBorder="1" applyAlignment="1">
      <alignment horizontal="center" vertical="center" wrapText="1"/>
    </xf>
    <xf numFmtId="0" fontId="85" fillId="36" borderId="67" xfId="0" applyFont="1" applyFill="1" applyBorder="1" applyAlignment="1">
      <alignment horizontal="center" vertical="center" wrapText="1"/>
    </xf>
    <xf numFmtId="0" fontId="85" fillId="36" borderId="21" xfId="0" applyFont="1" applyFill="1" applyBorder="1" applyAlignment="1">
      <alignment horizontal="center" vertical="center" wrapText="1"/>
    </xf>
    <xf numFmtId="0" fontId="85" fillId="36" borderId="72" xfId="0" applyFont="1" applyFill="1" applyBorder="1" applyAlignment="1">
      <alignment horizontal="center" vertical="center" wrapText="1"/>
    </xf>
    <xf numFmtId="0" fontId="85" fillId="7" borderId="53" xfId="0" applyFont="1" applyFill="1" applyBorder="1" applyAlignment="1">
      <alignment horizontal="center" vertical="center" wrapText="1"/>
    </xf>
    <xf numFmtId="0" fontId="85" fillId="7" borderId="61" xfId="0" applyFont="1" applyFill="1" applyBorder="1" applyAlignment="1">
      <alignment horizontal="center" vertical="center" wrapText="1"/>
    </xf>
    <xf numFmtId="0" fontId="85" fillId="7" borderId="71" xfId="0" applyFont="1" applyFill="1" applyBorder="1" applyAlignment="1">
      <alignment horizontal="center" vertical="center" wrapText="1"/>
    </xf>
    <xf numFmtId="0" fontId="85" fillId="7" borderId="52" xfId="0" applyFont="1" applyFill="1" applyBorder="1" applyAlignment="1">
      <alignment horizontal="center" vertical="center" wrapText="1"/>
    </xf>
    <xf numFmtId="0" fontId="85" fillId="7" borderId="0" xfId="0" applyFont="1" applyFill="1" applyBorder="1" applyAlignment="1">
      <alignment horizontal="center" vertical="center" wrapText="1"/>
    </xf>
    <xf numFmtId="0" fontId="85" fillId="7" borderId="67" xfId="0" applyFont="1" applyFill="1" applyBorder="1" applyAlignment="1">
      <alignment horizontal="center" vertical="center" wrapText="1"/>
    </xf>
    <xf numFmtId="0" fontId="85" fillId="7" borderId="21" xfId="0" applyFont="1" applyFill="1" applyBorder="1" applyAlignment="1">
      <alignment horizontal="center" vertical="center" wrapText="1"/>
    </xf>
    <xf numFmtId="0" fontId="85" fillId="7" borderId="62" xfId="0" applyFont="1" applyFill="1" applyBorder="1" applyAlignment="1">
      <alignment horizontal="center" vertical="center" wrapText="1"/>
    </xf>
    <xf numFmtId="0" fontId="85" fillId="7" borderId="72" xfId="0" applyFont="1" applyFill="1" applyBorder="1" applyAlignment="1">
      <alignment horizontal="center" vertical="center" wrapText="1"/>
    </xf>
    <xf numFmtId="0" fontId="95" fillId="36" borderId="106" xfId="0" applyFont="1" applyFill="1" applyBorder="1" applyAlignment="1">
      <alignment horizontal="center" vertical="center" wrapText="1"/>
    </xf>
    <xf numFmtId="0" fontId="95" fillId="36" borderId="71" xfId="0" applyFont="1" applyFill="1" applyBorder="1" applyAlignment="1">
      <alignment horizontal="center" vertical="center" wrapText="1"/>
    </xf>
    <xf numFmtId="0" fontId="95" fillId="36" borderId="104" xfId="0" applyFont="1" applyFill="1" applyBorder="1" applyAlignment="1">
      <alignment horizontal="center" vertical="center" wrapText="1"/>
    </xf>
    <xf numFmtId="0" fontId="95" fillId="36" borderId="67" xfId="0" applyFont="1" applyFill="1" applyBorder="1" applyAlignment="1">
      <alignment horizontal="center" vertical="center" wrapText="1"/>
    </xf>
    <xf numFmtId="0" fontId="95" fillId="36" borderId="105" xfId="0" applyFont="1" applyFill="1" applyBorder="1" applyAlignment="1">
      <alignment horizontal="center" vertical="center" wrapText="1"/>
    </xf>
    <xf numFmtId="0" fontId="95" fillId="36" borderId="72" xfId="0" applyFont="1" applyFill="1" applyBorder="1" applyAlignment="1">
      <alignment horizontal="center" vertical="center" wrapText="1"/>
    </xf>
    <xf numFmtId="0" fontId="85" fillId="37" borderId="39" xfId="0" applyFont="1" applyFill="1" applyBorder="1" applyAlignment="1">
      <alignment horizontal="center" vertical="center" wrapText="1"/>
    </xf>
    <xf numFmtId="0" fontId="85" fillId="37" borderId="66" xfId="0" applyFont="1" applyFill="1" applyBorder="1" applyAlignment="1">
      <alignment horizontal="center" vertical="center" wrapText="1"/>
    </xf>
    <xf numFmtId="0" fontId="85" fillId="7" borderId="5" xfId="0" applyFont="1" applyFill="1" applyBorder="1" applyAlignment="1">
      <alignment horizontal="center" vertical="center" wrapText="1"/>
    </xf>
    <xf numFmtId="0" fontId="95" fillId="36" borderId="80" xfId="0" applyFont="1" applyFill="1" applyBorder="1" applyAlignment="1">
      <alignment horizontal="center" vertical="center" wrapText="1"/>
    </xf>
    <xf numFmtId="0" fontId="95" fillId="36" borderId="5" xfId="0" applyFont="1" applyFill="1" applyBorder="1" applyAlignment="1">
      <alignment horizontal="center" vertical="center" wrapText="1"/>
    </xf>
    <xf numFmtId="0" fontId="0" fillId="0" borderId="0" xfId="0" applyAlignment="1">
      <alignment horizontal="center"/>
    </xf>
    <xf numFmtId="0" fontId="0" fillId="0" borderId="0" xfId="0" applyBorder="1" applyAlignment="1">
      <alignment horizontal="center"/>
    </xf>
    <xf numFmtId="0" fontId="85" fillId="37" borderId="79" xfId="0" applyFont="1" applyFill="1" applyBorder="1" applyAlignment="1">
      <alignment horizontal="center" vertical="center" wrapText="1"/>
    </xf>
    <xf numFmtId="0" fontId="85" fillId="36" borderId="79" xfId="0" applyFont="1" applyFill="1" applyBorder="1" applyAlignment="1">
      <alignment horizontal="center" vertical="center" wrapText="1"/>
    </xf>
    <xf numFmtId="0" fontId="85" fillId="7" borderId="79" xfId="0" applyFont="1" applyFill="1" applyBorder="1" applyAlignment="1">
      <alignment horizontal="center" vertical="center" wrapText="1"/>
    </xf>
    <xf numFmtId="0" fontId="95" fillId="36" borderId="78" xfId="0" applyFont="1" applyFill="1" applyBorder="1" applyAlignment="1">
      <alignment horizontal="center" vertical="center" wrapText="1"/>
    </xf>
    <xf numFmtId="0" fontId="95" fillId="36" borderId="79" xfId="0" applyFont="1" applyFill="1" applyBorder="1" applyAlignment="1">
      <alignment horizontal="center" vertical="center" wrapText="1"/>
    </xf>
    <xf numFmtId="0" fontId="83" fillId="37" borderId="5" xfId="4" applyFont="1" applyFill="1" applyBorder="1" applyAlignment="1">
      <alignment vertical="center" wrapText="1"/>
    </xf>
    <xf numFmtId="0" fontId="83" fillId="37" borderId="5" xfId="4" applyFont="1" applyFill="1" applyBorder="1" applyAlignment="1">
      <alignment horizontal="center" vertical="center" wrapText="1"/>
    </xf>
    <xf numFmtId="0" fontId="86" fillId="6" borderId="109" xfId="0" applyFont="1" applyFill="1" applyBorder="1" applyAlignment="1">
      <alignment horizontal="center" vertical="center" wrapText="1"/>
    </xf>
    <xf numFmtId="0" fontId="86" fillId="6" borderId="65" xfId="0" applyFont="1" applyFill="1" applyBorder="1" applyAlignment="1">
      <alignment horizontal="center" vertical="center" wrapText="1"/>
    </xf>
    <xf numFmtId="0" fontId="86" fillId="6" borderId="110" xfId="0" applyFont="1" applyFill="1" applyBorder="1" applyAlignment="1">
      <alignment horizontal="center" vertical="center" wrapText="1"/>
    </xf>
    <xf numFmtId="0" fontId="85" fillId="35" borderId="85" xfId="0" applyFont="1" applyFill="1" applyBorder="1" applyAlignment="1">
      <alignment horizontal="center" vertical="center"/>
    </xf>
    <xf numFmtId="0" fontId="85" fillId="35" borderId="16" xfId="0" applyFont="1" applyFill="1" applyBorder="1" applyAlignment="1">
      <alignment horizontal="center" vertical="center"/>
    </xf>
    <xf numFmtId="0" fontId="85" fillId="35" borderId="42" xfId="0" applyFont="1" applyFill="1" applyBorder="1" applyAlignment="1">
      <alignment horizontal="center" vertical="center" wrapText="1"/>
    </xf>
    <xf numFmtId="0" fontId="85" fillId="35" borderId="59" xfId="0" applyFont="1" applyFill="1" applyBorder="1" applyAlignment="1">
      <alignment horizontal="center" vertical="center" wrapText="1"/>
    </xf>
    <xf numFmtId="0" fontId="0" fillId="0" borderId="82" xfId="0" applyBorder="1" applyAlignment="1">
      <alignment horizontal="center"/>
    </xf>
    <xf numFmtId="0" fontId="98" fillId="0" borderId="101" xfId="0" applyFont="1" applyBorder="1" applyAlignment="1">
      <alignment horizontal="center" vertical="center" wrapText="1"/>
    </xf>
    <xf numFmtId="0" fontId="98" fillId="0" borderId="102" xfId="0" applyFont="1" applyBorder="1" applyAlignment="1">
      <alignment horizontal="center" vertical="center" wrapText="1"/>
    </xf>
    <xf numFmtId="0" fontId="98" fillId="0" borderId="103" xfId="0" applyFont="1" applyBorder="1" applyAlignment="1">
      <alignment horizontal="center" vertical="center" wrapText="1"/>
    </xf>
    <xf numFmtId="0" fontId="0" fillId="0" borderId="101" xfId="0" applyBorder="1" applyAlignment="1">
      <alignment horizontal="center"/>
    </xf>
    <xf numFmtId="0" fontId="0" fillId="0" borderId="87" xfId="0" applyBorder="1" applyAlignment="1">
      <alignment horizontal="center" vertical="center" wrapText="1"/>
    </xf>
    <xf numFmtId="0" fontId="0" fillId="0" borderId="51" xfId="0" applyBorder="1" applyAlignment="1">
      <alignment horizontal="center" vertical="center"/>
    </xf>
    <xf numFmtId="0" fontId="0" fillId="0" borderId="59" xfId="0" applyBorder="1" applyAlignment="1">
      <alignment horizontal="center" vertical="center"/>
    </xf>
    <xf numFmtId="0" fontId="99" fillId="0" borderId="42" xfId="1" applyFont="1" applyBorder="1" applyAlignment="1" applyProtection="1">
      <alignment horizontal="center" vertical="center" wrapText="1"/>
    </xf>
    <xf numFmtId="0" fontId="100" fillId="0" borderId="51" xfId="0" applyFont="1" applyBorder="1" applyAlignment="1">
      <alignment horizontal="center" vertical="center" wrapText="1"/>
    </xf>
    <xf numFmtId="0" fontId="100" fillId="0" borderId="59" xfId="0" applyFont="1" applyBorder="1" applyAlignment="1">
      <alignment horizontal="center" vertical="center" wrapText="1"/>
    </xf>
    <xf numFmtId="0" fontId="100" fillId="0" borderId="90" xfId="0" applyFont="1" applyBorder="1" applyAlignment="1">
      <alignment horizontal="center" vertical="center" wrapText="1"/>
    </xf>
    <xf numFmtId="0" fontId="86" fillId="0" borderId="87" xfId="0" applyFont="1" applyBorder="1" applyAlignment="1">
      <alignment horizontal="center" vertical="center" wrapText="1"/>
    </xf>
    <xf numFmtId="0" fontId="86" fillId="0" borderId="51" xfId="0" applyFont="1" applyBorder="1" applyAlignment="1">
      <alignment horizontal="center" vertical="center" wrapText="1"/>
    </xf>
    <xf numFmtId="0" fontId="86" fillId="0" borderId="59" xfId="0" applyFont="1" applyBorder="1" applyAlignment="1">
      <alignment horizontal="center" vertical="center" wrapText="1"/>
    </xf>
    <xf numFmtId="0" fontId="84" fillId="6" borderId="42" xfId="0" applyFont="1" applyFill="1" applyBorder="1" applyAlignment="1">
      <alignment horizontal="center" vertical="center"/>
    </xf>
    <xf numFmtId="0" fontId="84" fillId="6" borderId="51" xfId="0" applyFont="1" applyFill="1" applyBorder="1" applyAlignment="1">
      <alignment horizontal="center" vertical="center"/>
    </xf>
    <xf numFmtId="0" fontId="84" fillId="6" borderId="90" xfId="0" applyFont="1" applyFill="1" applyBorder="1" applyAlignment="1">
      <alignment horizontal="center" vertical="center"/>
    </xf>
    <xf numFmtId="0" fontId="85" fillId="37" borderId="3" xfId="0" applyFont="1" applyFill="1" applyBorder="1" applyAlignment="1">
      <alignment horizontal="center" vertical="center" wrapText="1"/>
    </xf>
    <xf numFmtId="0" fontId="95" fillId="36" borderId="91" xfId="0" applyFont="1" applyFill="1" applyBorder="1" applyAlignment="1">
      <alignment horizontal="center" vertical="center" wrapText="1"/>
    </xf>
    <xf numFmtId="0" fontId="95" fillId="36" borderId="3" xfId="0" applyFont="1" applyFill="1" applyBorder="1" applyAlignment="1">
      <alignment horizontal="center" vertical="center" wrapText="1"/>
    </xf>
    <xf numFmtId="0" fontId="85" fillId="7" borderId="3" xfId="0" applyFont="1" applyFill="1" applyBorder="1" applyAlignment="1">
      <alignment horizontal="center" vertical="center" wrapText="1"/>
    </xf>
    <xf numFmtId="0" fontId="85" fillId="36" borderId="3" xfId="0" applyFont="1" applyFill="1" applyBorder="1" applyAlignment="1">
      <alignment horizontal="center" vertical="center" wrapText="1"/>
    </xf>
    <xf numFmtId="0" fontId="86" fillId="6" borderId="87" xfId="0" applyFont="1" applyFill="1" applyBorder="1" applyAlignment="1">
      <alignment horizontal="center" vertical="center"/>
    </xf>
    <xf numFmtId="0" fontId="86" fillId="6" borderId="51" xfId="0" applyFont="1" applyFill="1" applyBorder="1" applyAlignment="1">
      <alignment horizontal="center" vertical="center"/>
    </xf>
    <xf numFmtId="0" fontId="86" fillId="6" borderId="90" xfId="0" applyFont="1" applyFill="1" applyBorder="1" applyAlignment="1">
      <alignment horizontal="center" vertical="center"/>
    </xf>
    <xf numFmtId="166" fontId="21" fillId="3" borderId="4" xfId="5" applyNumberFormat="1" applyFont="1" applyFill="1" applyBorder="1" applyAlignment="1">
      <alignment horizontal="center" vertical="center" wrapText="1"/>
    </xf>
    <xf numFmtId="0" fontId="51" fillId="12" borderId="50" xfId="5" applyFont="1" applyFill="1" applyBorder="1" applyAlignment="1">
      <alignment horizontal="center" vertical="center" wrapText="1"/>
    </xf>
    <xf numFmtId="0" fontId="51" fillId="12" borderId="49" xfId="5" applyFont="1" applyFill="1" applyBorder="1" applyAlignment="1">
      <alignment horizontal="center" vertical="center" wrapText="1"/>
    </xf>
    <xf numFmtId="0" fontId="51" fillId="12" borderId="17" xfId="5" applyFont="1" applyFill="1" applyBorder="1" applyAlignment="1">
      <alignment horizontal="center" vertical="center" wrapText="1"/>
    </xf>
    <xf numFmtId="0" fontId="51" fillId="19" borderId="50" xfId="5" applyFont="1" applyFill="1" applyBorder="1" applyAlignment="1">
      <alignment horizontal="center" vertical="center" wrapText="1"/>
    </xf>
    <xf numFmtId="0" fontId="51" fillId="19" borderId="49" xfId="5" applyFont="1" applyFill="1" applyBorder="1" applyAlignment="1">
      <alignment horizontal="center" vertical="center" wrapText="1"/>
    </xf>
    <xf numFmtId="0" fontId="51" fillId="19" borderId="17" xfId="5" applyFont="1" applyFill="1" applyBorder="1" applyAlignment="1">
      <alignment horizontal="center" vertical="center" wrapText="1"/>
    </xf>
    <xf numFmtId="0" fontId="51" fillId="11" borderId="24" xfId="5" applyFont="1" applyFill="1" applyBorder="1" applyAlignment="1">
      <alignment horizontal="center" vertical="center" wrapText="1"/>
    </xf>
    <xf numFmtId="0" fontId="51" fillId="9" borderId="0" xfId="5" applyFont="1" applyFill="1" applyBorder="1" applyAlignment="1">
      <alignment horizontal="center" vertical="center" wrapText="1"/>
    </xf>
    <xf numFmtId="0" fontId="51" fillId="9" borderId="7" xfId="5" applyFont="1" applyFill="1" applyBorder="1" applyAlignment="1">
      <alignment horizontal="center" vertical="center" wrapText="1"/>
    </xf>
    <xf numFmtId="0" fontId="51" fillId="22" borderId="0" xfId="5" applyFont="1" applyFill="1" applyBorder="1" applyAlignment="1">
      <alignment horizontal="center" vertical="center" wrapText="1"/>
    </xf>
    <xf numFmtId="0" fontId="51" fillId="22" borderId="7" xfId="5" applyFont="1" applyFill="1" applyBorder="1" applyAlignment="1">
      <alignment horizontal="center" vertical="center" wrapText="1"/>
    </xf>
    <xf numFmtId="168" fontId="7" fillId="0" borderId="49" xfId="5" applyNumberFormat="1" applyBorder="1"/>
    <xf numFmtId="0" fontId="7" fillId="0" borderId="49" xfId="5" applyFill="1" applyBorder="1"/>
    <xf numFmtId="0" fontId="7" fillId="0" borderId="17" xfId="5" applyBorder="1"/>
    <xf numFmtId="168" fontId="7" fillId="0" borderId="0" xfId="5" applyNumberFormat="1" applyBorder="1"/>
    <xf numFmtId="0" fontId="46" fillId="5" borderId="59" xfId="1" applyFont="1" applyFill="1" applyBorder="1" applyAlignment="1" applyProtection="1">
      <alignment horizontal="center" vertical="center" wrapText="1"/>
    </xf>
    <xf numFmtId="168" fontId="7" fillId="2" borderId="0" xfId="5" applyNumberFormat="1" applyFill="1" applyBorder="1"/>
    <xf numFmtId="0" fontId="51" fillId="5" borderId="15" xfId="5" applyFont="1" applyFill="1" applyBorder="1" applyAlignment="1">
      <alignment horizontal="center" vertical="center" wrapText="1"/>
    </xf>
    <xf numFmtId="168" fontId="7" fillId="0" borderId="23" xfId="5" applyNumberFormat="1" applyBorder="1"/>
    <xf numFmtId="168" fontId="7" fillId="2" borderId="23" xfId="5" applyNumberFormat="1" applyFill="1" applyBorder="1"/>
    <xf numFmtId="0" fontId="7" fillId="0" borderId="23" xfId="5" applyFill="1" applyBorder="1"/>
    <xf numFmtId="0" fontId="7" fillId="0" borderId="24" xfId="5" applyBorder="1"/>
    <xf numFmtId="0" fontId="51" fillId="5" borderId="22" xfId="5" applyFont="1" applyFill="1" applyBorder="1" applyAlignment="1">
      <alignment horizontal="center" vertical="center" wrapText="1"/>
    </xf>
    <xf numFmtId="0" fontId="112" fillId="5" borderId="3" xfId="5" applyFont="1" applyFill="1" applyBorder="1" applyAlignment="1">
      <alignment horizontal="center" vertical="center" wrapText="1"/>
    </xf>
    <xf numFmtId="3" fontId="73" fillId="3" borderId="9" xfId="5" applyNumberFormat="1" applyFont="1" applyFill="1" applyBorder="1" applyAlignment="1">
      <alignment horizontal="center" vertical="center" wrapText="1"/>
    </xf>
    <xf numFmtId="0" fontId="51" fillId="5" borderId="1" xfId="5" applyFont="1" applyFill="1" applyBorder="1" applyAlignment="1">
      <alignment horizontal="center" vertical="center" wrapText="1"/>
    </xf>
    <xf numFmtId="167" fontId="21" fillId="0" borderId="2" xfId="5" applyNumberFormat="1" applyFont="1" applyBorder="1" applyAlignment="1">
      <alignment horizontal="center" vertical="center" wrapText="1"/>
    </xf>
    <xf numFmtId="166" fontId="21" fillId="3" borderId="10" xfId="5" applyNumberFormat="1" applyFont="1" applyFill="1" applyBorder="1" applyAlignment="1">
      <alignment horizontal="center" vertical="center" wrapText="1"/>
    </xf>
    <xf numFmtId="0" fontId="51" fillId="22" borderId="8" xfId="5" applyFont="1" applyFill="1" applyBorder="1" applyAlignment="1">
      <alignment horizontal="center" vertical="center" wrapText="1"/>
    </xf>
    <xf numFmtId="0" fontId="51" fillId="9" borderId="8" xfId="5" applyFont="1" applyFill="1" applyBorder="1" applyAlignment="1">
      <alignment horizontal="center" vertical="center" wrapText="1"/>
    </xf>
    <xf numFmtId="0" fontId="51" fillId="5" borderId="28" xfId="5" applyFont="1" applyFill="1" applyBorder="1" applyAlignment="1">
      <alignment horizontal="center" vertical="center" wrapText="1"/>
    </xf>
    <xf numFmtId="0" fontId="112" fillId="3" borderId="9" xfId="5" applyFont="1" applyFill="1" applyBorder="1" applyAlignment="1">
      <alignment horizontal="center" vertical="center" wrapText="1"/>
    </xf>
  </cellXfs>
  <cellStyles count="10">
    <cellStyle name="Гиперссылка" xfId="1" builtinId="8"/>
    <cellStyle name="Гиперссылка 2" xfId="2"/>
    <cellStyle name="Гиперссылка 3" xfId="9"/>
    <cellStyle name="Денежный 2" xfId="3"/>
    <cellStyle name="Обычный" xfId="0" builtinId="0"/>
    <cellStyle name="Обычный 2" xfId="4"/>
    <cellStyle name="Обычный 3" xfId="5"/>
    <cellStyle name="Обычный 4" xfId="7"/>
    <cellStyle name="Финансовый" xfId="6" builtinId="3"/>
    <cellStyle name="Финансовый 2" xfId="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hyperlink" Target="#&#1059;&#1090;&#1088;&#1086;!R1C1"/><Relationship Id="rId18" Type="http://schemas.openxmlformats.org/officeDocument/2006/relationships/image" Target="../media/image9.png"/><Relationship Id="rId3" Type="http://schemas.openxmlformats.org/officeDocument/2006/relationships/hyperlink" Target="#&#1053;&#1077;&#1086;&#1084;&#1080;&#1076;!R1C1"/><Relationship Id="rId21" Type="http://schemas.openxmlformats.org/officeDocument/2006/relationships/hyperlink" Target="#&#1050;&#1077;&#1076;&#1088;!A1"/><Relationship Id="rId7" Type="http://schemas.openxmlformats.org/officeDocument/2006/relationships/hyperlink" Target="#&#1069;&#1083;&#1082;&#1086;&#1085;!R1C1"/><Relationship Id="rId12" Type="http://schemas.openxmlformats.org/officeDocument/2006/relationships/image" Target="../media/image6.png"/><Relationship Id="rId17" Type="http://schemas.openxmlformats.org/officeDocument/2006/relationships/hyperlink" Target="#'&#1040;+&#1042;'!A1"/><Relationship Id="rId25" Type="http://schemas.openxmlformats.org/officeDocument/2006/relationships/image" Target="../media/image14.jpeg"/><Relationship Id="rId2" Type="http://schemas.openxmlformats.org/officeDocument/2006/relationships/image" Target="../media/image1.png"/><Relationship Id="rId16" Type="http://schemas.openxmlformats.org/officeDocument/2006/relationships/image" Target="../media/image8.png"/><Relationship Id="rId20" Type="http://schemas.openxmlformats.org/officeDocument/2006/relationships/image" Target="../media/image10.png"/><Relationship Id="rId1" Type="http://schemas.openxmlformats.org/officeDocument/2006/relationships/hyperlink" Target="#'&#1053;&#1055;&#1054; &#1053;&#1054;&#1056;&#1058;'!R1C1"/><Relationship Id="rId6" Type="http://schemas.openxmlformats.org/officeDocument/2006/relationships/image" Target="../media/image3.png"/><Relationship Id="rId11" Type="http://schemas.openxmlformats.org/officeDocument/2006/relationships/hyperlink" Target="#&#1057;&#1090;&#1072;&#1073;&#1080;&#1090;&#1077;&#1088;&#1084;!R1C1"/><Relationship Id="rId24" Type="http://schemas.openxmlformats.org/officeDocument/2006/relationships/image" Target="../media/image13.jpeg"/><Relationship Id="rId5" Type="http://schemas.openxmlformats.org/officeDocument/2006/relationships/hyperlink" Target="#&#1057;&#1077;&#1085;&#1077;&#1078;!R1C1"/><Relationship Id="rId15" Type="http://schemas.openxmlformats.org/officeDocument/2006/relationships/hyperlink" Target="#Belinka!R1C1"/><Relationship Id="rId23" Type="http://schemas.openxmlformats.org/officeDocument/2006/relationships/image" Target="../media/image12.png"/><Relationship Id="rId10" Type="http://schemas.openxmlformats.org/officeDocument/2006/relationships/image" Target="../media/image5.png"/><Relationship Id="rId19" Type="http://schemas.openxmlformats.org/officeDocument/2006/relationships/hyperlink" Target="#&#1058;&#1077;&#1082;&#1089;&#1086;&#1090;&#1077;&#1088;&#1084;!A1"/><Relationship Id="rId4" Type="http://schemas.openxmlformats.org/officeDocument/2006/relationships/image" Target="../media/image2.jpeg"/><Relationship Id="rId9" Type="http://schemas.openxmlformats.org/officeDocument/2006/relationships/hyperlink" Target="#Lignofix!R1C1"/><Relationship Id="rId14" Type="http://schemas.openxmlformats.org/officeDocument/2006/relationships/image" Target="../media/image7.png"/><Relationship Id="rId22" Type="http://schemas.openxmlformats.org/officeDocument/2006/relationships/image" Target="../media/image11.png"/></Relationships>
</file>

<file path=xl/drawings/_rels/drawing2.xml.rels><?xml version="1.0" encoding="UTF-8" standalone="yes"?>
<Relationships xmlns="http://schemas.openxmlformats.org/package/2006/relationships"><Relationship Id="rId8" Type="http://schemas.openxmlformats.org/officeDocument/2006/relationships/image" Target="../media/image21.png"/><Relationship Id="rId13" Type="http://schemas.openxmlformats.org/officeDocument/2006/relationships/image" Target="../media/image26.png"/><Relationship Id="rId18" Type="http://schemas.openxmlformats.org/officeDocument/2006/relationships/image" Target="../media/image31.emf"/><Relationship Id="rId3" Type="http://schemas.openxmlformats.org/officeDocument/2006/relationships/image" Target="../media/image16.jpeg"/><Relationship Id="rId21" Type="http://schemas.openxmlformats.org/officeDocument/2006/relationships/image" Target="../media/image34.png"/><Relationship Id="rId7" Type="http://schemas.openxmlformats.org/officeDocument/2006/relationships/image" Target="../media/image20.png"/><Relationship Id="rId12" Type="http://schemas.openxmlformats.org/officeDocument/2006/relationships/image" Target="../media/image25.png"/><Relationship Id="rId17" Type="http://schemas.openxmlformats.org/officeDocument/2006/relationships/image" Target="../media/image30.png"/><Relationship Id="rId25" Type="http://schemas.openxmlformats.org/officeDocument/2006/relationships/image" Target="../media/image38.png"/><Relationship Id="rId2" Type="http://schemas.openxmlformats.org/officeDocument/2006/relationships/image" Target="../media/image1.png"/><Relationship Id="rId16" Type="http://schemas.openxmlformats.org/officeDocument/2006/relationships/image" Target="../media/image29.png"/><Relationship Id="rId20" Type="http://schemas.openxmlformats.org/officeDocument/2006/relationships/image" Target="../media/image33.emf"/><Relationship Id="rId1" Type="http://schemas.openxmlformats.org/officeDocument/2006/relationships/image" Target="../media/image15.png"/><Relationship Id="rId6" Type="http://schemas.openxmlformats.org/officeDocument/2006/relationships/image" Target="../media/image19.png"/><Relationship Id="rId11" Type="http://schemas.openxmlformats.org/officeDocument/2006/relationships/image" Target="../media/image24.png"/><Relationship Id="rId24" Type="http://schemas.openxmlformats.org/officeDocument/2006/relationships/image" Target="../media/image37.png"/><Relationship Id="rId5" Type="http://schemas.openxmlformats.org/officeDocument/2006/relationships/image" Target="../media/image18.jpeg"/><Relationship Id="rId15" Type="http://schemas.openxmlformats.org/officeDocument/2006/relationships/image" Target="../media/image28.png"/><Relationship Id="rId23" Type="http://schemas.openxmlformats.org/officeDocument/2006/relationships/image" Target="../media/image36.png"/><Relationship Id="rId10" Type="http://schemas.openxmlformats.org/officeDocument/2006/relationships/image" Target="../media/image23.png"/><Relationship Id="rId19" Type="http://schemas.openxmlformats.org/officeDocument/2006/relationships/image" Target="../media/image32.emf"/><Relationship Id="rId4" Type="http://schemas.openxmlformats.org/officeDocument/2006/relationships/image" Target="../media/image17.jpeg"/><Relationship Id="rId9" Type="http://schemas.openxmlformats.org/officeDocument/2006/relationships/image" Target="../media/image22.png"/><Relationship Id="rId14" Type="http://schemas.openxmlformats.org/officeDocument/2006/relationships/image" Target="../media/image27.jpeg"/><Relationship Id="rId22" Type="http://schemas.openxmlformats.org/officeDocument/2006/relationships/image" Target="../media/image35.png"/></Relationships>
</file>

<file path=xl/drawings/_rels/drawing3.xml.rels><?xml version="1.0" encoding="UTF-8" standalone="yes"?>
<Relationships xmlns="http://schemas.openxmlformats.org/package/2006/relationships"><Relationship Id="rId8" Type="http://schemas.openxmlformats.org/officeDocument/2006/relationships/image" Target="../media/image45.jpeg"/><Relationship Id="rId13" Type="http://schemas.openxmlformats.org/officeDocument/2006/relationships/image" Target="../media/image50.jpeg"/><Relationship Id="rId18" Type="http://schemas.openxmlformats.org/officeDocument/2006/relationships/image" Target="../media/image55.jpeg"/><Relationship Id="rId26" Type="http://schemas.openxmlformats.org/officeDocument/2006/relationships/image" Target="../media/image63.jpeg"/><Relationship Id="rId39" Type="http://schemas.openxmlformats.org/officeDocument/2006/relationships/image" Target="../media/image76.jpeg"/><Relationship Id="rId3" Type="http://schemas.openxmlformats.org/officeDocument/2006/relationships/image" Target="../media/image40.jpeg"/><Relationship Id="rId21" Type="http://schemas.openxmlformats.org/officeDocument/2006/relationships/image" Target="../media/image58.jpeg"/><Relationship Id="rId34" Type="http://schemas.openxmlformats.org/officeDocument/2006/relationships/image" Target="../media/image71.png"/><Relationship Id="rId42" Type="http://schemas.openxmlformats.org/officeDocument/2006/relationships/image" Target="../media/image79.png"/><Relationship Id="rId7" Type="http://schemas.openxmlformats.org/officeDocument/2006/relationships/image" Target="../media/image44.jpeg"/><Relationship Id="rId12" Type="http://schemas.openxmlformats.org/officeDocument/2006/relationships/image" Target="../media/image49.jpeg"/><Relationship Id="rId17" Type="http://schemas.openxmlformats.org/officeDocument/2006/relationships/image" Target="../media/image54.jpeg"/><Relationship Id="rId25" Type="http://schemas.openxmlformats.org/officeDocument/2006/relationships/image" Target="../media/image62.jpeg"/><Relationship Id="rId33" Type="http://schemas.openxmlformats.org/officeDocument/2006/relationships/image" Target="../media/image70.png"/><Relationship Id="rId38" Type="http://schemas.openxmlformats.org/officeDocument/2006/relationships/image" Target="../media/image75.png"/><Relationship Id="rId2" Type="http://schemas.openxmlformats.org/officeDocument/2006/relationships/image" Target="../media/image39.jpeg"/><Relationship Id="rId16" Type="http://schemas.openxmlformats.org/officeDocument/2006/relationships/image" Target="../media/image53.jpeg"/><Relationship Id="rId20" Type="http://schemas.openxmlformats.org/officeDocument/2006/relationships/image" Target="../media/image57.jpeg"/><Relationship Id="rId29" Type="http://schemas.openxmlformats.org/officeDocument/2006/relationships/image" Target="../media/image66.png"/><Relationship Id="rId41" Type="http://schemas.openxmlformats.org/officeDocument/2006/relationships/image" Target="../media/image78.png"/><Relationship Id="rId1" Type="http://schemas.openxmlformats.org/officeDocument/2006/relationships/image" Target="../media/image15.png"/><Relationship Id="rId6" Type="http://schemas.openxmlformats.org/officeDocument/2006/relationships/image" Target="../media/image43.jpeg"/><Relationship Id="rId11" Type="http://schemas.openxmlformats.org/officeDocument/2006/relationships/image" Target="../media/image48.jpeg"/><Relationship Id="rId24" Type="http://schemas.openxmlformats.org/officeDocument/2006/relationships/image" Target="../media/image61.jpeg"/><Relationship Id="rId32" Type="http://schemas.openxmlformats.org/officeDocument/2006/relationships/image" Target="../media/image69.png"/><Relationship Id="rId37" Type="http://schemas.openxmlformats.org/officeDocument/2006/relationships/image" Target="../media/image74.png"/><Relationship Id="rId40" Type="http://schemas.openxmlformats.org/officeDocument/2006/relationships/image" Target="../media/image77.png"/><Relationship Id="rId5" Type="http://schemas.openxmlformats.org/officeDocument/2006/relationships/image" Target="../media/image42.jpeg"/><Relationship Id="rId15" Type="http://schemas.openxmlformats.org/officeDocument/2006/relationships/image" Target="../media/image52.jpeg"/><Relationship Id="rId23" Type="http://schemas.openxmlformats.org/officeDocument/2006/relationships/image" Target="../media/image60.jpeg"/><Relationship Id="rId28" Type="http://schemas.openxmlformats.org/officeDocument/2006/relationships/image" Target="../media/image65.jpeg"/><Relationship Id="rId36" Type="http://schemas.openxmlformats.org/officeDocument/2006/relationships/image" Target="../media/image73.png"/><Relationship Id="rId10" Type="http://schemas.openxmlformats.org/officeDocument/2006/relationships/image" Target="../media/image47.jpeg"/><Relationship Id="rId19" Type="http://schemas.openxmlformats.org/officeDocument/2006/relationships/image" Target="../media/image56.jpeg"/><Relationship Id="rId31" Type="http://schemas.openxmlformats.org/officeDocument/2006/relationships/image" Target="../media/image68.png"/><Relationship Id="rId4" Type="http://schemas.openxmlformats.org/officeDocument/2006/relationships/image" Target="../media/image41.jpeg"/><Relationship Id="rId9" Type="http://schemas.openxmlformats.org/officeDocument/2006/relationships/image" Target="../media/image46.jpeg"/><Relationship Id="rId14" Type="http://schemas.openxmlformats.org/officeDocument/2006/relationships/image" Target="../media/image51.jpeg"/><Relationship Id="rId22" Type="http://schemas.openxmlformats.org/officeDocument/2006/relationships/image" Target="../media/image59.jpeg"/><Relationship Id="rId27" Type="http://schemas.openxmlformats.org/officeDocument/2006/relationships/image" Target="../media/image64.jpeg"/><Relationship Id="rId30" Type="http://schemas.openxmlformats.org/officeDocument/2006/relationships/image" Target="../media/image67.png"/><Relationship Id="rId35" Type="http://schemas.openxmlformats.org/officeDocument/2006/relationships/image" Target="../media/image72.png"/></Relationships>
</file>

<file path=xl/drawings/_rels/drawing4.xml.rels><?xml version="1.0" encoding="UTF-8" standalone="yes"?>
<Relationships xmlns="http://schemas.openxmlformats.org/package/2006/relationships"><Relationship Id="rId8" Type="http://schemas.openxmlformats.org/officeDocument/2006/relationships/image" Target="../media/image85.jpeg"/><Relationship Id="rId13" Type="http://schemas.openxmlformats.org/officeDocument/2006/relationships/image" Target="../media/image90.png"/><Relationship Id="rId3" Type="http://schemas.openxmlformats.org/officeDocument/2006/relationships/image" Target="../media/image80.jpeg"/><Relationship Id="rId7" Type="http://schemas.openxmlformats.org/officeDocument/2006/relationships/image" Target="../media/image84.jpeg"/><Relationship Id="rId12" Type="http://schemas.openxmlformats.org/officeDocument/2006/relationships/image" Target="../media/image89.jpeg"/><Relationship Id="rId2" Type="http://schemas.openxmlformats.org/officeDocument/2006/relationships/image" Target="../media/image3.png"/><Relationship Id="rId1" Type="http://schemas.openxmlformats.org/officeDocument/2006/relationships/image" Target="../media/image15.png"/><Relationship Id="rId6" Type="http://schemas.openxmlformats.org/officeDocument/2006/relationships/image" Target="../media/image83.jpeg"/><Relationship Id="rId11" Type="http://schemas.openxmlformats.org/officeDocument/2006/relationships/image" Target="../media/image88.jpeg"/><Relationship Id="rId5" Type="http://schemas.openxmlformats.org/officeDocument/2006/relationships/image" Target="../media/image82.jpeg"/><Relationship Id="rId10" Type="http://schemas.openxmlformats.org/officeDocument/2006/relationships/image" Target="../media/image87.jpeg"/><Relationship Id="rId4" Type="http://schemas.openxmlformats.org/officeDocument/2006/relationships/image" Target="../media/image81.jpeg"/><Relationship Id="rId9" Type="http://schemas.openxmlformats.org/officeDocument/2006/relationships/image" Target="../media/image86.jpeg"/></Relationships>
</file>

<file path=xl/drawings/_rels/drawing5.xml.rels><?xml version="1.0" encoding="UTF-8" standalone="yes"?>
<Relationships xmlns="http://schemas.openxmlformats.org/package/2006/relationships"><Relationship Id="rId8" Type="http://schemas.openxmlformats.org/officeDocument/2006/relationships/image" Target="../media/image97.png"/><Relationship Id="rId3" Type="http://schemas.openxmlformats.org/officeDocument/2006/relationships/image" Target="../media/image92.jpeg"/><Relationship Id="rId7" Type="http://schemas.openxmlformats.org/officeDocument/2006/relationships/image" Target="../media/image96.png"/><Relationship Id="rId2" Type="http://schemas.openxmlformats.org/officeDocument/2006/relationships/image" Target="../media/image91.jpeg"/><Relationship Id="rId1" Type="http://schemas.openxmlformats.org/officeDocument/2006/relationships/image" Target="../media/image4.png"/><Relationship Id="rId6" Type="http://schemas.openxmlformats.org/officeDocument/2006/relationships/image" Target="../media/image95.png"/><Relationship Id="rId5" Type="http://schemas.openxmlformats.org/officeDocument/2006/relationships/image" Target="../media/image94.jpeg"/><Relationship Id="rId4" Type="http://schemas.openxmlformats.org/officeDocument/2006/relationships/image" Target="../media/image93.jpeg"/></Relationships>
</file>

<file path=xl/drawings/_rels/drawing6.xml.rels><?xml version="1.0" encoding="UTF-8" standalone="yes"?>
<Relationships xmlns="http://schemas.openxmlformats.org/package/2006/relationships"><Relationship Id="rId8" Type="http://schemas.openxmlformats.org/officeDocument/2006/relationships/image" Target="../media/image103.jpeg"/><Relationship Id="rId13" Type="http://schemas.openxmlformats.org/officeDocument/2006/relationships/image" Target="../media/image108.jpeg"/><Relationship Id="rId3" Type="http://schemas.openxmlformats.org/officeDocument/2006/relationships/image" Target="../media/image98.png"/><Relationship Id="rId7" Type="http://schemas.openxmlformats.org/officeDocument/2006/relationships/image" Target="../media/image102.jpeg"/><Relationship Id="rId12" Type="http://schemas.openxmlformats.org/officeDocument/2006/relationships/image" Target="../media/image107.jpeg"/><Relationship Id="rId2" Type="http://schemas.openxmlformats.org/officeDocument/2006/relationships/image" Target="../media/image6.png"/><Relationship Id="rId1" Type="http://schemas.openxmlformats.org/officeDocument/2006/relationships/image" Target="../media/image15.png"/><Relationship Id="rId6" Type="http://schemas.openxmlformats.org/officeDocument/2006/relationships/image" Target="../media/image101.jpeg"/><Relationship Id="rId11" Type="http://schemas.openxmlformats.org/officeDocument/2006/relationships/image" Target="../media/image106.jpeg"/><Relationship Id="rId5" Type="http://schemas.openxmlformats.org/officeDocument/2006/relationships/image" Target="../media/image100.jpeg"/><Relationship Id="rId10" Type="http://schemas.openxmlformats.org/officeDocument/2006/relationships/image" Target="../media/image105.jpeg"/><Relationship Id="rId4" Type="http://schemas.openxmlformats.org/officeDocument/2006/relationships/image" Target="../media/image99.jpeg"/><Relationship Id="rId9" Type="http://schemas.openxmlformats.org/officeDocument/2006/relationships/image" Target="../media/image104.jpeg"/><Relationship Id="rId14" Type="http://schemas.openxmlformats.org/officeDocument/2006/relationships/image" Target="../media/image109.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11.jpeg"/><Relationship Id="rId2" Type="http://schemas.openxmlformats.org/officeDocument/2006/relationships/image" Target="../media/image110.jpeg"/><Relationship Id="rId1" Type="http://schemas.openxmlformats.org/officeDocument/2006/relationships/image" Target="../media/image15.png"/><Relationship Id="rId6" Type="http://schemas.openxmlformats.org/officeDocument/2006/relationships/image" Target="../media/image113.jpeg"/><Relationship Id="rId5" Type="http://schemas.openxmlformats.org/officeDocument/2006/relationships/image" Target="../media/image112.jpeg"/><Relationship Id="rId4" Type="http://schemas.openxmlformats.org/officeDocument/2006/relationships/image" Target="../media/image90.png"/></Relationships>
</file>

<file path=xl/drawings/_rels/drawing8.xml.rels><?xml version="1.0" encoding="UTF-8" standalone="yes"?>
<Relationships xmlns="http://schemas.openxmlformats.org/package/2006/relationships"><Relationship Id="rId3" Type="http://schemas.openxmlformats.org/officeDocument/2006/relationships/image" Target="../media/image114.jpeg"/><Relationship Id="rId7" Type="http://schemas.openxmlformats.org/officeDocument/2006/relationships/image" Target="../media/image118.png"/><Relationship Id="rId2" Type="http://schemas.openxmlformats.org/officeDocument/2006/relationships/image" Target="../media/image7.png"/><Relationship Id="rId1" Type="http://schemas.openxmlformats.org/officeDocument/2006/relationships/image" Target="../media/image15.png"/><Relationship Id="rId6" Type="http://schemas.openxmlformats.org/officeDocument/2006/relationships/image" Target="../media/image117.jpeg"/><Relationship Id="rId5" Type="http://schemas.openxmlformats.org/officeDocument/2006/relationships/image" Target="../media/image116.jpeg"/><Relationship Id="rId4" Type="http://schemas.openxmlformats.org/officeDocument/2006/relationships/image" Target="../media/image115.jpeg"/></Relationships>
</file>

<file path=xl/drawings/_rels/drawing9.xml.rels><?xml version="1.0" encoding="UTF-8" standalone="yes"?>
<Relationships xmlns="http://schemas.openxmlformats.org/package/2006/relationships"><Relationship Id="rId8" Type="http://schemas.openxmlformats.org/officeDocument/2006/relationships/image" Target="../media/image125.jpeg"/><Relationship Id="rId13" Type="http://schemas.openxmlformats.org/officeDocument/2006/relationships/image" Target="../media/image130.jpeg"/><Relationship Id="rId3" Type="http://schemas.openxmlformats.org/officeDocument/2006/relationships/image" Target="../media/image120.jpeg"/><Relationship Id="rId7" Type="http://schemas.openxmlformats.org/officeDocument/2006/relationships/image" Target="../media/image124.jpeg"/><Relationship Id="rId12" Type="http://schemas.openxmlformats.org/officeDocument/2006/relationships/image" Target="../media/image129.jpeg"/><Relationship Id="rId17" Type="http://schemas.openxmlformats.org/officeDocument/2006/relationships/image" Target="../media/image90.png"/><Relationship Id="rId2" Type="http://schemas.openxmlformats.org/officeDocument/2006/relationships/image" Target="../media/image119.jpeg"/><Relationship Id="rId16" Type="http://schemas.openxmlformats.org/officeDocument/2006/relationships/image" Target="../media/image133.jpeg"/><Relationship Id="rId1" Type="http://schemas.openxmlformats.org/officeDocument/2006/relationships/image" Target="../media/image8.png"/><Relationship Id="rId6" Type="http://schemas.openxmlformats.org/officeDocument/2006/relationships/image" Target="../media/image123.jpeg"/><Relationship Id="rId11" Type="http://schemas.openxmlformats.org/officeDocument/2006/relationships/image" Target="../media/image128.jpeg"/><Relationship Id="rId5" Type="http://schemas.openxmlformats.org/officeDocument/2006/relationships/image" Target="../media/image122.jpeg"/><Relationship Id="rId15" Type="http://schemas.openxmlformats.org/officeDocument/2006/relationships/image" Target="../media/image132.jpeg"/><Relationship Id="rId10" Type="http://schemas.openxmlformats.org/officeDocument/2006/relationships/image" Target="../media/image127.jpeg"/><Relationship Id="rId4" Type="http://schemas.openxmlformats.org/officeDocument/2006/relationships/image" Target="../media/image121.jpeg"/><Relationship Id="rId9" Type="http://schemas.openxmlformats.org/officeDocument/2006/relationships/image" Target="../media/image126.jpeg"/><Relationship Id="rId14" Type="http://schemas.openxmlformats.org/officeDocument/2006/relationships/image" Target="../media/image131.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134.jpeg"/><Relationship Id="rId2" Type="http://schemas.openxmlformats.org/officeDocument/2006/relationships/image" Target="../media/image5.png"/><Relationship Id="rId1" Type="http://schemas.openxmlformats.org/officeDocument/2006/relationships/image" Target="../media/image15.png"/><Relationship Id="rId6" Type="http://schemas.openxmlformats.org/officeDocument/2006/relationships/image" Target="../media/image90.png"/><Relationship Id="rId5" Type="http://schemas.openxmlformats.org/officeDocument/2006/relationships/image" Target="../media/image136.jpeg"/><Relationship Id="rId4" Type="http://schemas.openxmlformats.org/officeDocument/2006/relationships/image" Target="../media/image135.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137.jpeg"/><Relationship Id="rId2" Type="http://schemas.openxmlformats.org/officeDocument/2006/relationships/image" Target="../media/image10.png"/><Relationship Id="rId1" Type="http://schemas.openxmlformats.org/officeDocument/2006/relationships/image" Target="../media/image15.png"/><Relationship Id="rId4" Type="http://schemas.openxmlformats.org/officeDocument/2006/relationships/image" Target="../media/image138.png"/></Relationships>
</file>

<file path=xl/drawings/_rels/drawing12.xml.rels><?xml version="1.0" encoding="UTF-8" standalone="yes"?>
<Relationships xmlns="http://schemas.openxmlformats.org/package/2006/relationships"><Relationship Id="rId8" Type="http://schemas.openxmlformats.org/officeDocument/2006/relationships/image" Target="../media/image145.jpeg"/><Relationship Id="rId13" Type="http://schemas.openxmlformats.org/officeDocument/2006/relationships/image" Target="../media/image150.png"/><Relationship Id="rId3" Type="http://schemas.openxmlformats.org/officeDocument/2006/relationships/image" Target="../media/image140.jpeg"/><Relationship Id="rId7" Type="http://schemas.openxmlformats.org/officeDocument/2006/relationships/image" Target="../media/image144.jpeg"/><Relationship Id="rId12" Type="http://schemas.openxmlformats.org/officeDocument/2006/relationships/image" Target="../media/image149.jpeg"/><Relationship Id="rId2" Type="http://schemas.openxmlformats.org/officeDocument/2006/relationships/image" Target="../media/image139.jpeg"/><Relationship Id="rId1" Type="http://schemas.openxmlformats.org/officeDocument/2006/relationships/image" Target="../media/image11.png"/><Relationship Id="rId6" Type="http://schemas.openxmlformats.org/officeDocument/2006/relationships/image" Target="../media/image143.jpeg"/><Relationship Id="rId11" Type="http://schemas.openxmlformats.org/officeDocument/2006/relationships/image" Target="../media/image148.jpeg"/><Relationship Id="rId5" Type="http://schemas.openxmlformats.org/officeDocument/2006/relationships/image" Target="../media/image142.jpeg"/><Relationship Id="rId10" Type="http://schemas.openxmlformats.org/officeDocument/2006/relationships/image" Target="../media/image147.jpeg"/><Relationship Id="rId4" Type="http://schemas.openxmlformats.org/officeDocument/2006/relationships/image" Target="../media/image141.jpeg"/><Relationship Id="rId9" Type="http://schemas.openxmlformats.org/officeDocument/2006/relationships/image" Target="../media/image146.jpeg"/><Relationship Id="rId14" Type="http://schemas.openxmlformats.org/officeDocument/2006/relationships/image" Target="../media/image15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52.png"/><Relationship Id="rId1" Type="http://schemas.openxmlformats.org/officeDocument/2006/relationships/image" Target="../media/image90.png"/></Relationships>
</file>

<file path=xl/drawings/_rels/drawing14.xml.rels><?xml version="1.0" encoding="UTF-8" standalone="yes"?>
<Relationships xmlns="http://schemas.openxmlformats.org/package/2006/relationships"><Relationship Id="rId8" Type="http://schemas.openxmlformats.org/officeDocument/2006/relationships/image" Target="../media/image159.png"/><Relationship Id="rId13" Type="http://schemas.openxmlformats.org/officeDocument/2006/relationships/image" Target="../media/image164.png"/><Relationship Id="rId3" Type="http://schemas.openxmlformats.org/officeDocument/2006/relationships/image" Target="../media/image154.png"/><Relationship Id="rId7" Type="http://schemas.openxmlformats.org/officeDocument/2006/relationships/image" Target="../media/image158.png"/><Relationship Id="rId12" Type="http://schemas.openxmlformats.org/officeDocument/2006/relationships/image" Target="../media/image163.png"/><Relationship Id="rId2" Type="http://schemas.openxmlformats.org/officeDocument/2006/relationships/image" Target="../media/image153.jpeg"/><Relationship Id="rId16" Type="http://schemas.openxmlformats.org/officeDocument/2006/relationships/image" Target="../media/image167.png"/><Relationship Id="rId1" Type="http://schemas.openxmlformats.org/officeDocument/2006/relationships/image" Target="../media/image66.png"/><Relationship Id="rId6" Type="http://schemas.openxmlformats.org/officeDocument/2006/relationships/image" Target="../media/image157.png"/><Relationship Id="rId11" Type="http://schemas.openxmlformats.org/officeDocument/2006/relationships/image" Target="../media/image162.png"/><Relationship Id="rId5" Type="http://schemas.openxmlformats.org/officeDocument/2006/relationships/image" Target="../media/image156.png"/><Relationship Id="rId15" Type="http://schemas.openxmlformats.org/officeDocument/2006/relationships/image" Target="../media/image166.png"/><Relationship Id="rId10" Type="http://schemas.openxmlformats.org/officeDocument/2006/relationships/image" Target="../media/image161.png"/><Relationship Id="rId4" Type="http://schemas.openxmlformats.org/officeDocument/2006/relationships/image" Target="../media/image155.png"/><Relationship Id="rId9" Type="http://schemas.openxmlformats.org/officeDocument/2006/relationships/image" Target="../media/image160.png"/><Relationship Id="rId14" Type="http://schemas.openxmlformats.org/officeDocument/2006/relationships/image" Target="../media/image165.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90.png"/></Relationships>
</file>

<file path=xl/drawings/drawing1.xml><?xml version="1.0" encoding="utf-8"?>
<xdr:wsDr xmlns:xdr="http://schemas.openxmlformats.org/drawingml/2006/spreadsheetDrawing" xmlns:a="http://schemas.openxmlformats.org/drawingml/2006/main">
  <xdr:twoCellAnchor editAs="oneCell">
    <xdr:from>
      <xdr:col>2</xdr:col>
      <xdr:colOff>85725</xdr:colOff>
      <xdr:row>6</xdr:row>
      <xdr:rowOff>161925</xdr:rowOff>
    </xdr:from>
    <xdr:to>
      <xdr:col>2</xdr:col>
      <xdr:colOff>2686050</xdr:colOff>
      <xdr:row>6</xdr:row>
      <xdr:rowOff>619125</xdr:rowOff>
    </xdr:to>
    <xdr:pic>
      <xdr:nvPicPr>
        <xdr:cNvPr id="1155" name="Рисунок 3">
          <a:hlinkClick xmlns:r="http://schemas.openxmlformats.org/officeDocument/2006/relationships" r:id="rId1"/>
        </xdr:cNvPr>
        <xdr:cNvPicPr>
          <a:picLocks noChangeAspect="1"/>
        </xdr:cNvPicPr>
      </xdr:nvPicPr>
      <xdr:blipFill>
        <a:blip xmlns:r="http://schemas.openxmlformats.org/officeDocument/2006/relationships" r:embed="rId2" cstate="print"/>
        <a:srcRect/>
        <a:stretch>
          <a:fillRect/>
        </a:stretch>
      </xdr:blipFill>
      <xdr:spPr bwMode="auto">
        <a:xfrm>
          <a:off x="1438275" y="5629275"/>
          <a:ext cx="2600325" cy="457200"/>
        </a:xfrm>
        <a:prstGeom prst="rect">
          <a:avLst/>
        </a:prstGeom>
        <a:noFill/>
        <a:ln w="9525">
          <a:noFill/>
          <a:miter lim="800000"/>
          <a:headEnd/>
          <a:tailEnd/>
        </a:ln>
      </xdr:spPr>
    </xdr:pic>
    <xdr:clientData/>
  </xdr:twoCellAnchor>
  <xdr:twoCellAnchor editAs="oneCell">
    <xdr:from>
      <xdr:col>2</xdr:col>
      <xdr:colOff>85725</xdr:colOff>
      <xdr:row>7</xdr:row>
      <xdr:rowOff>104775</xdr:rowOff>
    </xdr:from>
    <xdr:to>
      <xdr:col>2</xdr:col>
      <xdr:colOff>2705100</xdr:colOff>
      <xdr:row>7</xdr:row>
      <xdr:rowOff>704850</xdr:rowOff>
    </xdr:to>
    <xdr:pic>
      <xdr:nvPicPr>
        <xdr:cNvPr id="1156" name="Рисунок 3">
          <a:hlinkClick xmlns:r="http://schemas.openxmlformats.org/officeDocument/2006/relationships" r:id="rId3"/>
        </xdr:cNvPr>
        <xdr:cNvPicPr>
          <a:picLocks noChangeAspect="1"/>
        </xdr:cNvPicPr>
      </xdr:nvPicPr>
      <xdr:blipFill>
        <a:blip xmlns:r="http://schemas.openxmlformats.org/officeDocument/2006/relationships" r:embed="rId4" cstate="print"/>
        <a:srcRect/>
        <a:stretch>
          <a:fillRect/>
        </a:stretch>
      </xdr:blipFill>
      <xdr:spPr bwMode="auto">
        <a:xfrm>
          <a:off x="1438275" y="6419850"/>
          <a:ext cx="2619375" cy="600075"/>
        </a:xfrm>
        <a:prstGeom prst="rect">
          <a:avLst/>
        </a:prstGeom>
        <a:noFill/>
        <a:ln w="9525">
          <a:noFill/>
          <a:miter lim="800000"/>
          <a:headEnd/>
          <a:tailEnd/>
        </a:ln>
      </xdr:spPr>
    </xdr:pic>
    <xdr:clientData/>
  </xdr:twoCellAnchor>
  <xdr:twoCellAnchor editAs="oneCell">
    <xdr:from>
      <xdr:col>2</xdr:col>
      <xdr:colOff>104775</xdr:colOff>
      <xdr:row>8</xdr:row>
      <xdr:rowOff>66675</xdr:rowOff>
    </xdr:from>
    <xdr:to>
      <xdr:col>2</xdr:col>
      <xdr:colOff>2724150</xdr:colOff>
      <xdr:row>8</xdr:row>
      <xdr:rowOff>723900</xdr:rowOff>
    </xdr:to>
    <xdr:pic>
      <xdr:nvPicPr>
        <xdr:cNvPr id="1157" name="Рисунок 1">
          <a:hlinkClick xmlns:r="http://schemas.openxmlformats.org/officeDocument/2006/relationships" r:id="rId5"/>
        </xdr:cNvPr>
        <xdr:cNvPicPr>
          <a:picLocks noChangeAspect="1"/>
        </xdr:cNvPicPr>
      </xdr:nvPicPr>
      <xdr:blipFill>
        <a:blip xmlns:r="http://schemas.openxmlformats.org/officeDocument/2006/relationships" r:embed="rId6" cstate="print"/>
        <a:srcRect/>
        <a:stretch>
          <a:fillRect/>
        </a:stretch>
      </xdr:blipFill>
      <xdr:spPr bwMode="auto">
        <a:xfrm>
          <a:off x="1457325" y="7229475"/>
          <a:ext cx="2619375" cy="657225"/>
        </a:xfrm>
        <a:prstGeom prst="rect">
          <a:avLst/>
        </a:prstGeom>
        <a:noFill/>
        <a:ln w="9525">
          <a:noFill/>
          <a:miter lim="800000"/>
          <a:headEnd/>
          <a:tailEnd/>
        </a:ln>
      </xdr:spPr>
    </xdr:pic>
    <xdr:clientData/>
  </xdr:twoCellAnchor>
  <xdr:twoCellAnchor editAs="oneCell">
    <xdr:from>
      <xdr:col>2</xdr:col>
      <xdr:colOff>104775</xdr:colOff>
      <xdr:row>9</xdr:row>
      <xdr:rowOff>66675</xdr:rowOff>
    </xdr:from>
    <xdr:to>
      <xdr:col>2</xdr:col>
      <xdr:colOff>2705100</xdr:colOff>
      <xdr:row>9</xdr:row>
      <xdr:rowOff>704850</xdr:rowOff>
    </xdr:to>
    <xdr:pic>
      <xdr:nvPicPr>
        <xdr:cNvPr id="1158" name="Рисунок 2">
          <a:hlinkClick xmlns:r="http://schemas.openxmlformats.org/officeDocument/2006/relationships" r:id="rId7"/>
        </xdr:cNvPr>
        <xdr:cNvPicPr>
          <a:picLocks noChangeAspect="1"/>
        </xdr:cNvPicPr>
      </xdr:nvPicPr>
      <xdr:blipFill>
        <a:blip xmlns:r="http://schemas.openxmlformats.org/officeDocument/2006/relationships" r:embed="rId8" cstate="print"/>
        <a:srcRect/>
        <a:stretch>
          <a:fillRect/>
        </a:stretch>
      </xdr:blipFill>
      <xdr:spPr bwMode="auto">
        <a:xfrm>
          <a:off x="1457325" y="8077200"/>
          <a:ext cx="2600325" cy="638175"/>
        </a:xfrm>
        <a:prstGeom prst="rect">
          <a:avLst/>
        </a:prstGeom>
        <a:noFill/>
        <a:ln w="9525">
          <a:noFill/>
          <a:miter lim="800000"/>
          <a:headEnd/>
          <a:tailEnd/>
        </a:ln>
      </xdr:spPr>
    </xdr:pic>
    <xdr:clientData/>
  </xdr:twoCellAnchor>
  <xdr:twoCellAnchor editAs="oneCell">
    <xdr:from>
      <xdr:col>2</xdr:col>
      <xdr:colOff>104775</xdr:colOff>
      <xdr:row>10</xdr:row>
      <xdr:rowOff>47625</xdr:rowOff>
    </xdr:from>
    <xdr:to>
      <xdr:col>2</xdr:col>
      <xdr:colOff>2705100</xdr:colOff>
      <xdr:row>10</xdr:row>
      <xdr:rowOff>704850</xdr:rowOff>
    </xdr:to>
    <xdr:pic>
      <xdr:nvPicPr>
        <xdr:cNvPr id="1159" name="Рисунок 4">
          <a:hlinkClick xmlns:r="http://schemas.openxmlformats.org/officeDocument/2006/relationships" r:id="rId9"/>
        </xdr:cNvPr>
        <xdr:cNvPicPr>
          <a:picLocks noChangeAspect="1"/>
        </xdr:cNvPicPr>
      </xdr:nvPicPr>
      <xdr:blipFill>
        <a:blip xmlns:r="http://schemas.openxmlformats.org/officeDocument/2006/relationships" r:embed="rId10" cstate="print"/>
        <a:srcRect/>
        <a:stretch>
          <a:fillRect/>
        </a:stretch>
      </xdr:blipFill>
      <xdr:spPr bwMode="auto">
        <a:xfrm>
          <a:off x="1457325" y="8905875"/>
          <a:ext cx="2600325" cy="657225"/>
        </a:xfrm>
        <a:prstGeom prst="rect">
          <a:avLst/>
        </a:prstGeom>
        <a:noFill/>
        <a:ln w="9525">
          <a:noFill/>
          <a:miter lim="800000"/>
          <a:headEnd/>
          <a:tailEnd/>
        </a:ln>
      </xdr:spPr>
    </xdr:pic>
    <xdr:clientData/>
  </xdr:twoCellAnchor>
  <xdr:twoCellAnchor editAs="oneCell">
    <xdr:from>
      <xdr:col>2</xdr:col>
      <xdr:colOff>104775</xdr:colOff>
      <xdr:row>11</xdr:row>
      <xdr:rowOff>66675</xdr:rowOff>
    </xdr:from>
    <xdr:to>
      <xdr:col>2</xdr:col>
      <xdr:colOff>2686050</xdr:colOff>
      <xdr:row>11</xdr:row>
      <xdr:rowOff>723900</xdr:rowOff>
    </xdr:to>
    <xdr:pic>
      <xdr:nvPicPr>
        <xdr:cNvPr id="1160" name="Рисунок 1">
          <a:hlinkClick xmlns:r="http://schemas.openxmlformats.org/officeDocument/2006/relationships" r:id="rId11"/>
        </xdr:cNvPr>
        <xdr:cNvPicPr>
          <a:picLocks noChangeAspect="1"/>
        </xdr:cNvPicPr>
      </xdr:nvPicPr>
      <xdr:blipFill>
        <a:blip xmlns:r="http://schemas.openxmlformats.org/officeDocument/2006/relationships" r:embed="rId12" cstate="print"/>
        <a:srcRect/>
        <a:stretch>
          <a:fillRect/>
        </a:stretch>
      </xdr:blipFill>
      <xdr:spPr bwMode="auto">
        <a:xfrm>
          <a:off x="1457325" y="9772650"/>
          <a:ext cx="2581275" cy="657225"/>
        </a:xfrm>
        <a:prstGeom prst="rect">
          <a:avLst/>
        </a:prstGeom>
        <a:noFill/>
        <a:ln w="9525">
          <a:noFill/>
          <a:miter lim="800000"/>
          <a:headEnd/>
          <a:tailEnd/>
        </a:ln>
      </xdr:spPr>
    </xdr:pic>
    <xdr:clientData/>
  </xdr:twoCellAnchor>
  <xdr:twoCellAnchor editAs="oneCell">
    <xdr:from>
      <xdr:col>2</xdr:col>
      <xdr:colOff>133350</xdr:colOff>
      <xdr:row>13</xdr:row>
      <xdr:rowOff>38100</xdr:rowOff>
    </xdr:from>
    <xdr:to>
      <xdr:col>2</xdr:col>
      <xdr:colOff>2667000</xdr:colOff>
      <xdr:row>13</xdr:row>
      <xdr:rowOff>733425</xdr:rowOff>
    </xdr:to>
    <xdr:pic>
      <xdr:nvPicPr>
        <xdr:cNvPr id="1162" name="Рисунок 2">
          <a:hlinkClick xmlns:r="http://schemas.openxmlformats.org/officeDocument/2006/relationships" r:id="rId13"/>
        </xdr:cNvPr>
        <xdr:cNvPicPr>
          <a:picLocks noChangeAspect="1"/>
        </xdr:cNvPicPr>
      </xdr:nvPicPr>
      <xdr:blipFill>
        <a:blip xmlns:r="http://schemas.openxmlformats.org/officeDocument/2006/relationships" r:embed="rId14" cstate="print"/>
        <a:srcRect/>
        <a:stretch>
          <a:fillRect/>
        </a:stretch>
      </xdr:blipFill>
      <xdr:spPr bwMode="auto">
        <a:xfrm>
          <a:off x="1485900" y="11439525"/>
          <a:ext cx="2533650" cy="695325"/>
        </a:xfrm>
        <a:prstGeom prst="rect">
          <a:avLst/>
        </a:prstGeom>
        <a:noFill/>
        <a:ln w="9525">
          <a:noFill/>
          <a:miter lim="800000"/>
          <a:headEnd/>
          <a:tailEnd/>
        </a:ln>
      </xdr:spPr>
    </xdr:pic>
    <xdr:clientData/>
  </xdr:twoCellAnchor>
  <xdr:twoCellAnchor editAs="oneCell">
    <xdr:from>
      <xdr:col>2</xdr:col>
      <xdr:colOff>238125</xdr:colOff>
      <xdr:row>14</xdr:row>
      <xdr:rowOff>66675</xdr:rowOff>
    </xdr:from>
    <xdr:to>
      <xdr:col>2</xdr:col>
      <xdr:colOff>2552700</xdr:colOff>
      <xdr:row>14</xdr:row>
      <xdr:rowOff>704850</xdr:rowOff>
    </xdr:to>
    <xdr:pic>
      <xdr:nvPicPr>
        <xdr:cNvPr id="1163" name="Рисунок 1">
          <a:hlinkClick xmlns:r="http://schemas.openxmlformats.org/officeDocument/2006/relationships" r:id="rId15"/>
        </xdr:cNvPr>
        <xdr:cNvPicPr>
          <a:picLocks noChangeAspect="1"/>
        </xdr:cNvPicPr>
      </xdr:nvPicPr>
      <xdr:blipFill>
        <a:blip xmlns:r="http://schemas.openxmlformats.org/officeDocument/2006/relationships" r:embed="rId16" cstate="print"/>
        <a:srcRect/>
        <a:stretch>
          <a:fillRect/>
        </a:stretch>
      </xdr:blipFill>
      <xdr:spPr bwMode="auto">
        <a:xfrm>
          <a:off x="1590675" y="12315825"/>
          <a:ext cx="2314575" cy="638175"/>
        </a:xfrm>
        <a:prstGeom prst="rect">
          <a:avLst/>
        </a:prstGeom>
        <a:noFill/>
        <a:ln w="9525">
          <a:noFill/>
          <a:miter lim="800000"/>
          <a:headEnd/>
          <a:tailEnd/>
        </a:ln>
      </xdr:spPr>
    </xdr:pic>
    <xdr:clientData/>
  </xdr:twoCellAnchor>
  <xdr:twoCellAnchor editAs="oneCell">
    <xdr:from>
      <xdr:col>2</xdr:col>
      <xdr:colOff>914400</xdr:colOff>
      <xdr:row>15</xdr:row>
      <xdr:rowOff>200025</xdr:rowOff>
    </xdr:from>
    <xdr:to>
      <xdr:col>2</xdr:col>
      <xdr:colOff>1685925</xdr:colOff>
      <xdr:row>15</xdr:row>
      <xdr:rowOff>971550</xdr:rowOff>
    </xdr:to>
    <xdr:pic>
      <xdr:nvPicPr>
        <xdr:cNvPr id="1164" name="Рисунок 20">
          <a:hlinkClick xmlns:r="http://schemas.openxmlformats.org/officeDocument/2006/relationships" r:id="rId17"/>
        </xdr:cNvPr>
        <xdr:cNvPicPr>
          <a:picLocks noChangeAspect="1"/>
        </xdr:cNvPicPr>
      </xdr:nvPicPr>
      <xdr:blipFill>
        <a:blip xmlns:r="http://schemas.openxmlformats.org/officeDocument/2006/relationships" r:embed="rId18" cstate="print"/>
        <a:srcRect/>
        <a:stretch>
          <a:fillRect/>
        </a:stretch>
      </xdr:blipFill>
      <xdr:spPr bwMode="auto">
        <a:xfrm>
          <a:off x="2266950" y="13296900"/>
          <a:ext cx="771525" cy="771525"/>
        </a:xfrm>
        <a:prstGeom prst="rect">
          <a:avLst/>
        </a:prstGeom>
        <a:noFill/>
        <a:ln w="9525">
          <a:noFill/>
          <a:miter lim="800000"/>
          <a:headEnd/>
          <a:tailEnd/>
        </a:ln>
      </xdr:spPr>
    </xdr:pic>
    <xdr:clientData/>
  </xdr:twoCellAnchor>
  <xdr:twoCellAnchor editAs="oneCell">
    <xdr:from>
      <xdr:col>2</xdr:col>
      <xdr:colOff>114300</xdr:colOff>
      <xdr:row>16</xdr:row>
      <xdr:rowOff>142875</xdr:rowOff>
    </xdr:from>
    <xdr:to>
      <xdr:col>2</xdr:col>
      <xdr:colOff>2705100</xdr:colOff>
      <xdr:row>16</xdr:row>
      <xdr:rowOff>704850</xdr:rowOff>
    </xdr:to>
    <xdr:pic>
      <xdr:nvPicPr>
        <xdr:cNvPr id="1165" name="Рисунок 13">
          <a:hlinkClick xmlns:r="http://schemas.openxmlformats.org/officeDocument/2006/relationships" r:id="rId19"/>
        </xdr:cNvPr>
        <xdr:cNvPicPr>
          <a:picLocks noChangeAspect="1"/>
        </xdr:cNvPicPr>
      </xdr:nvPicPr>
      <xdr:blipFill>
        <a:blip xmlns:r="http://schemas.openxmlformats.org/officeDocument/2006/relationships" r:embed="rId20" cstate="print"/>
        <a:srcRect/>
        <a:stretch>
          <a:fillRect/>
        </a:stretch>
      </xdr:blipFill>
      <xdr:spPr bwMode="auto">
        <a:xfrm>
          <a:off x="1466850" y="14287500"/>
          <a:ext cx="2590800" cy="561975"/>
        </a:xfrm>
        <a:prstGeom prst="rect">
          <a:avLst/>
        </a:prstGeom>
        <a:noFill/>
        <a:ln w="9525">
          <a:noFill/>
          <a:miter lim="800000"/>
          <a:headEnd/>
          <a:tailEnd/>
        </a:ln>
      </xdr:spPr>
    </xdr:pic>
    <xdr:clientData/>
  </xdr:twoCellAnchor>
  <xdr:twoCellAnchor>
    <xdr:from>
      <xdr:col>2</xdr:col>
      <xdr:colOff>285750</xdr:colOff>
      <xdr:row>17</xdr:row>
      <xdr:rowOff>104775</xdr:rowOff>
    </xdr:from>
    <xdr:to>
      <xdr:col>2</xdr:col>
      <xdr:colOff>2447925</xdr:colOff>
      <xdr:row>17</xdr:row>
      <xdr:rowOff>800100</xdr:rowOff>
    </xdr:to>
    <xdr:pic>
      <xdr:nvPicPr>
        <xdr:cNvPr id="1166" name="Рисунок 10" descr="88">
          <a:hlinkClick xmlns:r="http://schemas.openxmlformats.org/officeDocument/2006/relationships" r:id="rId21"/>
        </xdr:cNvPr>
        <xdr:cNvPicPr>
          <a:picLocks noChangeAspect="1" noChangeArrowheads="1"/>
        </xdr:cNvPicPr>
      </xdr:nvPicPr>
      <xdr:blipFill>
        <a:blip xmlns:r="http://schemas.openxmlformats.org/officeDocument/2006/relationships" r:embed="rId22" cstate="print"/>
        <a:srcRect/>
        <a:stretch>
          <a:fillRect/>
        </a:stretch>
      </xdr:blipFill>
      <xdr:spPr bwMode="auto">
        <a:xfrm>
          <a:off x="1638300" y="15392400"/>
          <a:ext cx="2162175" cy="695325"/>
        </a:xfrm>
        <a:prstGeom prst="rect">
          <a:avLst/>
        </a:prstGeom>
        <a:noFill/>
        <a:ln w="9525">
          <a:noFill/>
          <a:miter lim="800000"/>
          <a:headEnd/>
          <a:tailEnd/>
        </a:ln>
      </xdr:spPr>
    </xdr:pic>
    <xdr:clientData/>
  </xdr:twoCellAnchor>
  <xdr:twoCellAnchor editAs="oneCell">
    <xdr:from>
      <xdr:col>1</xdr:col>
      <xdr:colOff>171450</xdr:colOff>
      <xdr:row>0</xdr:row>
      <xdr:rowOff>228600</xdr:rowOff>
    </xdr:from>
    <xdr:to>
      <xdr:col>2</xdr:col>
      <xdr:colOff>2647950</xdr:colOff>
      <xdr:row>1</xdr:row>
      <xdr:rowOff>352425</xdr:rowOff>
    </xdr:to>
    <xdr:pic>
      <xdr:nvPicPr>
        <xdr:cNvPr id="1167" name="Рисунок 1"/>
        <xdr:cNvPicPr>
          <a:picLocks noChangeAspect="1"/>
        </xdr:cNvPicPr>
      </xdr:nvPicPr>
      <xdr:blipFill>
        <a:blip xmlns:r="http://schemas.openxmlformats.org/officeDocument/2006/relationships" r:embed="rId23" cstate="print"/>
        <a:srcRect/>
        <a:stretch>
          <a:fillRect/>
        </a:stretch>
      </xdr:blipFill>
      <xdr:spPr bwMode="auto">
        <a:xfrm>
          <a:off x="400050" y="228600"/>
          <a:ext cx="3600450" cy="838200"/>
        </a:xfrm>
        <a:prstGeom prst="rect">
          <a:avLst/>
        </a:prstGeom>
        <a:noFill/>
        <a:ln w="9525">
          <a:noFill/>
          <a:miter lim="800000"/>
          <a:headEnd/>
          <a:tailEnd/>
        </a:ln>
      </xdr:spPr>
    </xdr:pic>
    <xdr:clientData/>
  </xdr:twoCellAnchor>
  <xdr:twoCellAnchor editAs="oneCell">
    <xdr:from>
      <xdr:col>2</xdr:col>
      <xdr:colOff>136068</xdr:colOff>
      <xdr:row>18</xdr:row>
      <xdr:rowOff>27214</xdr:rowOff>
    </xdr:from>
    <xdr:to>
      <xdr:col>2</xdr:col>
      <xdr:colOff>2612569</xdr:colOff>
      <xdr:row>18</xdr:row>
      <xdr:rowOff>857247</xdr:rowOff>
    </xdr:to>
    <xdr:pic>
      <xdr:nvPicPr>
        <xdr:cNvPr id="2" name="Рисунок 1"/>
        <xdr:cNvPicPr>
          <a:picLocks noChangeAspect="1"/>
        </xdr:cNvPicPr>
      </xdr:nvPicPr>
      <xdr:blipFill>
        <a:blip xmlns:r="http://schemas.openxmlformats.org/officeDocument/2006/relationships" r:embed="rId24" cstate="print">
          <a:extLst>
            <a:ext uri="{28A0092B-C50C-407E-A947-70E740481C1C}">
              <a14:useLocalDpi xmlns="" xmlns:a14="http://schemas.microsoft.com/office/drawing/2010/main" val="0"/>
            </a:ext>
          </a:extLst>
        </a:blip>
        <a:stretch>
          <a:fillRect/>
        </a:stretch>
      </xdr:blipFill>
      <xdr:spPr>
        <a:xfrm rot="10800000">
          <a:off x="1496782" y="16151678"/>
          <a:ext cx="2476501" cy="830033"/>
        </a:xfrm>
        <a:prstGeom prst="rect">
          <a:avLst/>
        </a:prstGeom>
      </xdr:spPr>
    </xdr:pic>
    <xdr:clientData/>
  </xdr:twoCellAnchor>
  <xdr:twoCellAnchor editAs="oneCell">
    <xdr:from>
      <xdr:col>2</xdr:col>
      <xdr:colOff>140153</xdr:colOff>
      <xdr:row>12</xdr:row>
      <xdr:rowOff>122465</xdr:rowOff>
    </xdr:from>
    <xdr:to>
      <xdr:col>2</xdr:col>
      <xdr:colOff>2694215</xdr:colOff>
      <xdr:row>12</xdr:row>
      <xdr:rowOff>666677</xdr:rowOff>
    </xdr:to>
    <xdr:pic>
      <xdr:nvPicPr>
        <xdr:cNvPr id="3" name="Рисунок 2"/>
        <xdr:cNvPicPr>
          <a:picLocks noChangeAspect="1"/>
        </xdr:cNvPicPr>
      </xdr:nvPicPr>
      <xdr:blipFill>
        <a:blip xmlns:r="http://schemas.openxmlformats.org/officeDocument/2006/relationships" r:embed="rId25" cstate="print">
          <a:extLst>
            <a:ext uri="{28A0092B-C50C-407E-A947-70E740481C1C}">
              <a14:useLocalDpi xmlns="" xmlns:a14="http://schemas.microsoft.com/office/drawing/2010/main" val="0"/>
            </a:ext>
          </a:extLst>
        </a:blip>
        <a:stretch>
          <a:fillRect/>
        </a:stretch>
      </xdr:blipFill>
      <xdr:spPr>
        <a:xfrm>
          <a:off x="1500867" y="10640786"/>
          <a:ext cx="2554062" cy="5442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390525</xdr:colOff>
      <xdr:row>284</xdr:row>
      <xdr:rowOff>0</xdr:rowOff>
    </xdr:from>
    <xdr:to>
      <xdr:col>6</xdr:col>
      <xdr:colOff>888546</xdr:colOff>
      <xdr:row>284</xdr:row>
      <xdr:rowOff>0</xdr:rowOff>
    </xdr:to>
    <xdr:pic>
      <xdr:nvPicPr>
        <xdr:cNvPr id="2509"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9963150" y="41605200"/>
          <a:ext cx="1533525" cy="0"/>
        </a:xfrm>
        <a:prstGeom prst="rect">
          <a:avLst/>
        </a:prstGeom>
        <a:noFill/>
        <a:ln w="9525">
          <a:noFill/>
          <a:miter lim="800000"/>
          <a:headEnd/>
          <a:tailEnd/>
        </a:ln>
      </xdr:spPr>
    </xdr:pic>
    <xdr:clientData/>
  </xdr:twoCellAnchor>
  <xdr:twoCellAnchor editAs="oneCell">
    <xdr:from>
      <xdr:col>5</xdr:col>
      <xdr:colOff>0</xdr:colOff>
      <xdr:row>284</xdr:row>
      <xdr:rowOff>0</xdr:rowOff>
    </xdr:from>
    <xdr:to>
      <xdr:col>6</xdr:col>
      <xdr:colOff>850446</xdr:colOff>
      <xdr:row>284</xdr:row>
      <xdr:rowOff>0</xdr:rowOff>
    </xdr:to>
    <xdr:pic>
      <xdr:nvPicPr>
        <xdr:cNvPr id="2510"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9572625" y="41605200"/>
          <a:ext cx="1885950" cy="0"/>
        </a:xfrm>
        <a:prstGeom prst="rect">
          <a:avLst/>
        </a:prstGeom>
        <a:noFill/>
        <a:ln w="9525">
          <a:noFill/>
          <a:miter lim="800000"/>
          <a:headEnd/>
          <a:tailEnd/>
        </a:ln>
      </xdr:spPr>
    </xdr:pic>
    <xdr:clientData/>
  </xdr:twoCellAnchor>
  <xdr:twoCellAnchor editAs="oneCell">
    <xdr:from>
      <xdr:col>6</xdr:col>
      <xdr:colOff>258537</xdr:colOff>
      <xdr:row>0</xdr:row>
      <xdr:rowOff>496661</xdr:rowOff>
    </xdr:from>
    <xdr:to>
      <xdr:col>7</xdr:col>
      <xdr:colOff>1880509</xdr:colOff>
      <xdr:row>0</xdr:row>
      <xdr:rowOff>953861</xdr:rowOff>
    </xdr:to>
    <xdr:pic>
      <xdr:nvPicPr>
        <xdr:cNvPr id="2511" name="Рисунок 3"/>
        <xdr:cNvPicPr>
          <a:picLocks noChangeAspect="1"/>
        </xdr:cNvPicPr>
      </xdr:nvPicPr>
      <xdr:blipFill>
        <a:blip xmlns:r="http://schemas.openxmlformats.org/officeDocument/2006/relationships" r:embed="rId2" cstate="print"/>
        <a:srcRect/>
        <a:stretch>
          <a:fillRect/>
        </a:stretch>
      </xdr:blipFill>
      <xdr:spPr bwMode="auto">
        <a:xfrm>
          <a:off x="14736537" y="496661"/>
          <a:ext cx="2601686" cy="457200"/>
        </a:xfrm>
        <a:prstGeom prst="rect">
          <a:avLst/>
        </a:prstGeom>
        <a:noFill/>
        <a:ln w="9525">
          <a:noFill/>
          <a:miter lim="800000"/>
          <a:headEnd/>
          <a:tailEnd/>
        </a:ln>
      </xdr:spPr>
    </xdr:pic>
    <xdr:clientData/>
  </xdr:twoCellAnchor>
  <xdr:twoCellAnchor editAs="oneCell">
    <xdr:from>
      <xdr:col>4</xdr:col>
      <xdr:colOff>317500</xdr:colOff>
      <xdr:row>249</xdr:row>
      <xdr:rowOff>113929</xdr:rowOff>
    </xdr:from>
    <xdr:to>
      <xdr:col>4</xdr:col>
      <xdr:colOff>1292225</xdr:colOff>
      <xdr:row>250</xdr:row>
      <xdr:rowOff>612773</xdr:rowOff>
    </xdr:to>
    <xdr:pic>
      <xdr:nvPicPr>
        <xdr:cNvPr id="2512" name="Рисунок 6"/>
        <xdr:cNvPicPr>
          <a:picLocks noChangeAspect="1"/>
        </xdr:cNvPicPr>
      </xdr:nvPicPr>
      <xdr:blipFill>
        <a:blip xmlns:r="http://schemas.openxmlformats.org/officeDocument/2006/relationships" r:embed="rId3" cstate="print"/>
        <a:srcRect/>
        <a:stretch>
          <a:fillRect/>
        </a:stretch>
      </xdr:blipFill>
      <xdr:spPr bwMode="auto">
        <a:xfrm>
          <a:off x="12652375" y="23418429"/>
          <a:ext cx="974725" cy="1213219"/>
        </a:xfrm>
        <a:prstGeom prst="rect">
          <a:avLst/>
        </a:prstGeom>
        <a:noFill/>
        <a:ln w="9525">
          <a:noFill/>
          <a:miter lim="800000"/>
          <a:headEnd/>
          <a:tailEnd/>
        </a:ln>
      </xdr:spPr>
    </xdr:pic>
    <xdr:clientData/>
  </xdr:twoCellAnchor>
  <xdr:twoCellAnchor editAs="oneCell">
    <xdr:from>
      <xdr:col>4</xdr:col>
      <xdr:colOff>327025</xdr:colOff>
      <xdr:row>252</xdr:row>
      <xdr:rowOff>127000</xdr:rowOff>
    </xdr:from>
    <xdr:to>
      <xdr:col>4</xdr:col>
      <xdr:colOff>1336675</xdr:colOff>
      <xdr:row>252</xdr:row>
      <xdr:rowOff>1020080</xdr:rowOff>
    </xdr:to>
    <xdr:pic>
      <xdr:nvPicPr>
        <xdr:cNvPr id="2515" name="Рисунок 38"/>
        <xdr:cNvPicPr>
          <a:picLocks noChangeAspect="1"/>
        </xdr:cNvPicPr>
      </xdr:nvPicPr>
      <xdr:blipFill>
        <a:blip xmlns:r="http://schemas.openxmlformats.org/officeDocument/2006/relationships" r:embed="rId4" cstate="print"/>
        <a:srcRect/>
        <a:stretch>
          <a:fillRect/>
        </a:stretch>
      </xdr:blipFill>
      <xdr:spPr bwMode="auto">
        <a:xfrm>
          <a:off x="12661900" y="25019000"/>
          <a:ext cx="1009650" cy="893080"/>
        </a:xfrm>
        <a:prstGeom prst="rect">
          <a:avLst/>
        </a:prstGeom>
        <a:noFill/>
        <a:ln w="9525">
          <a:noFill/>
          <a:miter lim="800000"/>
          <a:headEnd/>
          <a:tailEnd/>
        </a:ln>
      </xdr:spPr>
    </xdr:pic>
    <xdr:clientData/>
  </xdr:twoCellAnchor>
  <xdr:twoCellAnchor editAs="oneCell">
    <xdr:from>
      <xdr:col>4</xdr:col>
      <xdr:colOff>365125</xdr:colOff>
      <xdr:row>301</xdr:row>
      <xdr:rowOff>95119</xdr:rowOff>
    </xdr:from>
    <xdr:to>
      <xdr:col>4</xdr:col>
      <xdr:colOff>1365250</xdr:colOff>
      <xdr:row>303</xdr:row>
      <xdr:rowOff>188388</xdr:rowOff>
    </xdr:to>
    <xdr:pic>
      <xdr:nvPicPr>
        <xdr:cNvPr id="2520" name="Рисунок 77"/>
        <xdr:cNvPicPr>
          <a:picLocks noChangeAspect="1"/>
        </xdr:cNvPicPr>
      </xdr:nvPicPr>
      <xdr:blipFill>
        <a:blip xmlns:r="http://schemas.openxmlformats.org/officeDocument/2006/relationships" r:embed="rId5" cstate="print"/>
        <a:srcRect/>
        <a:stretch>
          <a:fillRect/>
        </a:stretch>
      </xdr:blipFill>
      <xdr:spPr bwMode="auto">
        <a:xfrm>
          <a:off x="13017500" y="66357369"/>
          <a:ext cx="1000125" cy="1458519"/>
        </a:xfrm>
        <a:prstGeom prst="rect">
          <a:avLst/>
        </a:prstGeom>
        <a:noFill/>
        <a:ln w="9525">
          <a:noFill/>
          <a:miter lim="800000"/>
          <a:headEnd/>
          <a:tailEnd/>
        </a:ln>
      </xdr:spPr>
    </xdr:pic>
    <xdr:clientData/>
  </xdr:twoCellAnchor>
  <xdr:twoCellAnchor editAs="oneCell">
    <xdr:from>
      <xdr:col>4</xdr:col>
      <xdr:colOff>247865</xdr:colOff>
      <xdr:row>287</xdr:row>
      <xdr:rowOff>349250</xdr:rowOff>
    </xdr:from>
    <xdr:to>
      <xdr:col>4</xdr:col>
      <xdr:colOff>1349375</xdr:colOff>
      <xdr:row>290</xdr:row>
      <xdr:rowOff>153918</xdr:rowOff>
    </xdr:to>
    <xdr:pic>
      <xdr:nvPicPr>
        <xdr:cNvPr id="2521" name="Picture 2"/>
        <xdr:cNvPicPr>
          <a:picLocks noChangeAspect="1" noChangeArrowheads="1"/>
        </xdr:cNvPicPr>
      </xdr:nvPicPr>
      <xdr:blipFill>
        <a:blip xmlns:r="http://schemas.openxmlformats.org/officeDocument/2006/relationships" r:embed="rId6" cstate="print"/>
        <a:srcRect/>
        <a:stretch>
          <a:fillRect/>
        </a:stretch>
      </xdr:blipFill>
      <xdr:spPr bwMode="auto">
        <a:xfrm>
          <a:off x="12900240" y="55784750"/>
          <a:ext cx="1101510" cy="1376293"/>
        </a:xfrm>
        <a:prstGeom prst="rect">
          <a:avLst/>
        </a:prstGeom>
        <a:noFill/>
        <a:ln w="9525">
          <a:noFill/>
          <a:miter lim="800000"/>
          <a:headEnd/>
          <a:tailEnd/>
        </a:ln>
      </xdr:spPr>
    </xdr:pic>
    <xdr:clientData/>
  </xdr:twoCellAnchor>
  <xdr:twoCellAnchor editAs="oneCell">
    <xdr:from>
      <xdr:col>4</xdr:col>
      <xdr:colOff>322490</xdr:colOff>
      <xdr:row>295</xdr:row>
      <xdr:rowOff>238123</xdr:rowOff>
    </xdr:from>
    <xdr:to>
      <xdr:col>4</xdr:col>
      <xdr:colOff>1365250</xdr:colOff>
      <xdr:row>298</xdr:row>
      <xdr:rowOff>388486</xdr:rowOff>
    </xdr:to>
    <xdr:pic>
      <xdr:nvPicPr>
        <xdr:cNvPr id="2523" name="Picture 4"/>
        <xdr:cNvPicPr>
          <a:picLocks noChangeAspect="1" noChangeArrowheads="1"/>
        </xdr:cNvPicPr>
      </xdr:nvPicPr>
      <xdr:blipFill>
        <a:blip xmlns:r="http://schemas.openxmlformats.org/officeDocument/2006/relationships" r:embed="rId7" cstate="print"/>
        <a:srcRect/>
        <a:stretch>
          <a:fillRect/>
        </a:stretch>
      </xdr:blipFill>
      <xdr:spPr bwMode="auto">
        <a:xfrm>
          <a:off x="12974865" y="57086498"/>
          <a:ext cx="1042760" cy="1452113"/>
        </a:xfrm>
        <a:prstGeom prst="rect">
          <a:avLst/>
        </a:prstGeom>
        <a:noFill/>
        <a:ln w="9525">
          <a:noFill/>
          <a:miter lim="800000"/>
          <a:headEnd/>
          <a:tailEnd/>
        </a:ln>
      </xdr:spPr>
    </xdr:pic>
    <xdr:clientData/>
  </xdr:twoCellAnchor>
  <xdr:twoCellAnchor editAs="oneCell">
    <xdr:from>
      <xdr:col>1</xdr:col>
      <xdr:colOff>1247775</xdr:colOff>
      <xdr:row>217</xdr:row>
      <xdr:rowOff>47625</xdr:rowOff>
    </xdr:from>
    <xdr:to>
      <xdr:col>1</xdr:col>
      <xdr:colOff>1800225</xdr:colOff>
      <xdr:row>218</xdr:row>
      <xdr:rowOff>28574</xdr:rowOff>
    </xdr:to>
    <xdr:pic>
      <xdr:nvPicPr>
        <xdr:cNvPr id="2529" name="Picture 2"/>
        <xdr:cNvPicPr>
          <a:picLocks noChangeAspect="1" noChangeArrowheads="1"/>
        </xdr:cNvPicPr>
      </xdr:nvPicPr>
      <xdr:blipFill>
        <a:blip xmlns:r="http://schemas.openxmlformats.org/officeDocument/2006/relationships" r:embed="rId8" cstate="print"/>
        <a:srcRect/>
        <a:stretch>
          <a:fillRect/>
        </a:stretch>
      </xdr:blipFill>
      <xdr:spPr bwMode="auto">
        <a:xfrm>
          <a:off x="5362575" y="4581525"/>
          <a:ext cx="552450" cy="542925"/>
        </a:xfrm>
        <a:prstGeom prst="rect">
          <a:avLst/>
        </a:prstGeom>
        <a:noFill/>
        <a:ln w="9525">
          <a:noFill/>
          <a:miter lim="800000"/>
          <a:headEnd/>
          <a:tailEnd/>
        </a:ln>
      </xdr:spPr>
    </xdr:pic>
    <xdr:clientData/>
  </xdr:twoCellAnchor>
  <xdr:twoCellAnchor editAs="oneCell">
    <xdr:from>
      <xdr:col>4</xdr:col>
      <xdr:colOff>263525</xdr:colOff>
      <xdr:row>247</xdr:row>
      <xdr:rowOff>285750</xdr:rowOff>
    </xdr:from>
    <xdr:to>
      <xdr:col>4</xdr:col>
      <xdr:colOff>1235075</xdr:colOff>
      <xdr:row>248</xdr:row>
      <xdr:rowOff>695325</xdr:rowOff>
    </xdr:to>
    <xdr:pic>
      <xdr:nvPicPr>
        <xdr:cNvPr id="2536" name="Picture 14"/>
        <xdr:cNvPicPr>
          <a:picLocks noChangeAspect="1" noChangeArrowheads="1"/>
        </xdr:cNvPicPr>
      </xdr:nvPicPr>
      <xdr:blipFill>
        <a:blip xmlns:r="http://schemas.openxmlformats.org/officeDocument/2006/relationships" r:embed="rId9" cstate="print"/>
        <a:srcRect/>
        <a:stretch>
          <a:fillRect/>
        </a:stretch>
      </xdr:blipFill>
      <xdr:spPr bwMode="auto">
        <a:xfrm>
          <a:off x="12598400" y="22288500"/>
          <a:ext cx="971550" cy="965200"/>
        </a:xfrm>
        <a:prstGeom prst="rect">
          <a:avLst/>
        </a:prstGeom>
        <a:noFill/>
        <a:ln w="9525">
          <a:noFill/>
          <a:miter lim="800000"/>
          <a:headEnd/>
          <a:tailEnd/>
        </a:ln>
      </xdr:spPr>
    </xdr:pic>
    <xdr:clientData/>
  </xdr:twoCellAnchor>
  <xdr:twoCellAnchor editAs="oneCell">
    <xdr:from>
      <xdr:col>4</xdr:col>
      <xdr:colOff>321582</xdr:colOff>
      <xdr:row>285</xdr:row>
      <xdr:rowOff>85724</xdr:rowOff>
    </xdr:from>
    <xdr:to>
      <xdr:col>4</xdr:col>
      <xdr:colOff>1301750</xdr:colOff>
      <xdr:row>286</xdr:row>
      <xdr:rowOff>522774</xdr:rowOff>
    </xdr:to>
    <xdr:pic>
      <xdr:nvPicPr>
        <xdr:cNvPr id="2549" name="Рисунок 75"/>
        <xdr:cNvPicPr>
          <a:picLocks noChangeAspect="1"/>
        </xdr:cNvPicPr>
      </xdr:nvPicPr>
      <xdr:blipFill>
        <a:blip xmlns:r="http://schemas.openxmlformats.org/officeDocument/2006/relationships" r:embed="rId5" cstate="print"/>
        <a:srcRect/>
        <a:stretch>
          <a:fillRect/>
        </a:stretch>
      </xdr:blipFill>
      <xdr:spPr bwMode="auto">
        <a:xfrm>
          <a:off x="12973957" y="54298849"/>
          <a:ext cx="980168" cy="1405425"/>
        </a:xfrm>
        <a:prstGeom prst="rect">
          <a:avLst/>
        </a:prstGeom>
        <a:noFill/>
        <a:ln w="9525">
          <a:noFill/>
          <a:miter lim="800000"/>
          <a:headEnd/>
          <a:tailEnd/>
        </a:ln>
      </xdr:spPr>
    </xdr:pic>
    <xdr:clientData/>
  </xdr:twoCellAnchor>
  <xdr:twoCellAnchor editAs="oneCell">
    <xdr:from>
      <xdr:col>4</xdr:col>
      <xdr:colOff>384175</xdr:colOff>
      <xdr:row>293</xdr:row>
      <xdr:rowOff>82550</xdr:rowOff>
    </xdr:from>
    <xdr:to>
      <xdr:col>4</xdr:col>
      <xdr:colOff>1290497</xdr:colOff>
      <xdr:row>294</xdr:row>
      <xdr:rowOff>762000</xdr:rowOff>
    </xdr:to>
    <xdr:pic>
      <xdr:nvPicPr>
        <xdr:cNvPr id="2551" name="Рисунок 75"/>
        <xdr:cNvPicPr>
          <a:picLocks noChangeAspect="1"/>
        </xdr:cNvPicPr>
      </xdr:nvPicPr>
      <xdr:blipFill>
        <a:blip xmlns:r="http://schemas.openxmlformats.org/officeDocument/2006/relationships" r:embed="rId5" cstate="print"/>
        <a:srcRect/>
        <a:stretch>
          <a:fillRect/>
        </a:stretch>
      </xdr:blipFill>
      <xdr:spPr bwMode="auto">
        <a:xfrm>
          <a:off x="13036550" y="59804300"/>
          <a:ext cx="906322" cy="1187450"/>
        </a:xfrm>
        <a:prstGeom prst="rect">
          <a:avLst/>
        </a:prstGeom>
        <a:noFill/>
        <a:ln w="9525">
          <a:noFill/>
          <a:miter lim="800000"/>
          <a:headEnd/>
          <a:tailEnd/>
        </a:ln>
      </xdr:spPr>
    </xdr:pic>
    <xdr:clientData/>
  </xdr:twoCellAnchor>
  <xdr:twoCellAnchor editAs="oneCell">
    <xdr:from>
      <xdr:col>0</xdr:col>
      <xdr:colOff>65314</xdr:colOff>
      <xdr:row>0</xdr:row>
      <xdr:rowOff>189140</xdr:rowOff>
    </xdr:from>
    <xdr:to>
      <xdr:col>0</xdr:col>
      <xdr:colOff>3684814</xdr:colOff>
      <xdr:row>0</xdr:row>
      <xdr:rowOff>1027340</xdr:rowOff>
    </xdr:to>
    <xdr:pic>
      <xdr:nvPicPr>
        <xdr:cNvPr id="2554" name="Рисунок 48"/>
        <xdr:cNvPicPr>
          <a:picLocks noChangeAspect="1"/>
        </xdr:cNvPicPr>
      </xdr:nvPicPr>
      <xdr:blipFill>
        <a:blip xmlns:r="http://schemas.openxmlformats.org/officeDocument/2006/relationships" r:embed="rId10" cstate="print"/>
        <a:srcRect/>
        <a:stretch>
          <a:fillRect/>
        </a:stretch>
      </xdr:blipFill>
      <xdr:spPr bwMode="auto">
        <a:xfrm>
          <a:off x="65314" y="189140"/>
          <a:ext cx="3619500" cy="838200"/>
        </a:xfrm>
        <a:prstGeom prst="rect">
          <a:avLst/>
        </a:prstGeom>
        <a:noFill/>
        <a:ln w="9525">
          <a:noFill/>
          <a:miter lim="800000"/>
          <a:headEnd/>
          <a:tailEnd/>
        </a:ln>
      </xdr:spPr>
    </xdr:pic>
    <xdr:clientData/>
  </xdr:twoCellAnchor>
  <xdr:twoCellAnchor editAs="oneCell">
    <xdr:from>
      <xdr:col>4</xdr:col>
      <xdr:colOff>63500</xdr:colOff>
      <xdr:row>243</xdr:row>
      <xdr:rowOff>968375</xdr:rowOff>
    </xdr:from>
    <xdr:to>
      <xdr:col>5</xdr:col>
      <xdr:colOff>0</xdr:colOff>
      <xdr:row>243</xdr:row>
      <xdr:rowOff>2630714</xdr:rowOff>
    </xdr:to>
    <xdr:pic>
      <xdr:nvPicPr>
        <xdr:cNvPr id="270" name="Рисунок 269" descr="пирилакс к45.png"/>
        <xdr:cNvPicPr>
          <a:picLocks noChangeAspect="1"/>
        </xdr:cNvPicPr>
      </xdr:nvPicPr>
      <xdr:blipFill>
        <a:blip xmlns:r="http://schemas.openxmlformats.org/officeDocument/2006/relationships" r:embed="rId11" cstate="print"/>
        <a:stretch>
          <a:fillRect/>
        </a:stretch>
      </xdr:blipFill>
      <xdr:spPr>
        <a:xfrm>
          <a:off x="12715875" y="18367375"/>
          <a:ext cx="1587500" cy="1662339"/>
        </a:xfrm>
        <a:prstGeom prst="rect">
          <a:avLst/>
        </a:prstGeom>
      </xdr:spPr>
    </xdr:pic>
    <xdr:clientData/>
  </xdr:twoCellAnchor>
  <xdr:twoCellAnchor editAs="oneCell">
    <xdr:from>
      <xdr:col>4</xdr:col>
      <xdr:colOff>374196</xdr:colOff>
      <xdr:row>291</xdr:row>
      <xdr:rowOff>88446</xdr:rowOff>
    </xdr:from>
    <xdr:to>
      <xdr:col>4</xdr:col>
      <xdr:colOff>1269999</xdr:colOff>
      <xdr:row>292</xdr:row>
      <xdr:rowOff>551781</xdr:rowOff>
    </xdr:to>
    <xdr:pic>
      <xdr:nvPicPr>
        <xdr:cNvPr id="271" name="Рисунок 75"/>
        <xdr:cNvPicPr>
          <a:picLocks noChangeAspect="1"/>
        </xdr:cNvPicPr>
      </xdr:nvPicPr>
      <xdr:blipFill>
        <a:blip xmlns:r="http://schemas.openxmlformats.org/officeDocument/2006/relationships" r:embed="rId5" cstate="print"/>
        <a:srcRect/>
        <a:stretch>
          <a:fillRect/>
        </a:stretch>
      </xdr:blipFill>
      <xdr:spPr bwMode="auto">
        <a:xfrm>
          <a:off x="13026571" y="58365571"/>
          <a:ext cx="895803" cy="1241210"/>
        </a:xfrm>
        <a:prstGeom prst="rect">
          <a:avLst/>
        </a:prstGeom>
        <a:noFill/>
        <a:ln w="9525">
          <a:noFill/>
          <a:miter lim="800000"/>
          <a:headEnd/>
          <a:tailEnd/>
        </a:ln>
      </xdr:spPr>
    </xdr:pic>
    <xdr:clientData/>
  </xdr:twoCellAnchor>
  <xdr:twoCellAnchor editAs="oneCell">
    <xdr:from>
      <xdr:col>4</xdr:col>
      <xdr:colOff>151947</xdr:colOff>
      <xdr:row>299</xdr:row>
      <xdr:rowOff>507999</xdr:rowOff>
    </xdr:from>
    <xdr:to>
      <xdr:col>4</xdr:col>
      <xdr:colOff>1442357</xdr:colOff>
      <xdr:row>299</xdr:row>
      <xdr:rowOff>1637392</xdr:rowOff>
    </xdr:to>
    <xdr:pic>
      <xdr:nvPicPr>
        <xdr:cNvPr id="272" name="Рисунок 271" descr="Нортекс Альфа.png"/>
        <xdr:cNvPicPr>
          <a:picLocks noChangeAspect="1"/>
        </xdr:cNvPicPr>
      </xdr:nvPicPr>
      <xdr:blipFill>
        <a:blip xmlns:r="http://schemas.openxmlformats.org/officeDocument/2006/relationships" r:embed="rId12" cstate="print"/>
        <a:stretch>
          <a:fillRect/>
        </a:stretch>
      </xdr:blipFill>
      <xdr:spPr>
        <a:xfrm>
          <a:off x="12804322" y="59372499"/>
          <a:ext cx="1290410" cy="1129393"/>
        </a:xfrm>
        <a:prstGeom prst="rect">
          <a:avLst/>
        </a:prstGeom>
      </xdr:spPr>
    </xdr:pic>
    <xdr:clientData/>
  </xdr:twoCellAnchor>
  <xdr:twoCellAnchor editAs="oneCell">
    <xdr:from>
      <xdr:col>4</xdr:col>
      <xdr:colOff>460375</xdr:colOff>
      <xdr:row>306</xdr:row>
      <xdr:rowOff>318566</xdr:rowOff>
    </xdr:from>
    <xdr:to>
      <xdr:col>4</xdr:col>
      <xdr:colOff>1344840</xdr:colOff>
      <xdr:row>308</xdr:row>
      <xdr:rowOff>365124</xdr:rowOff>
    </xdr:to>
    <xdr:pic>
      <xdr:nvPicPr>
        <xdr:cNvPr id="60" name="Рисунок 59"/>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13112750" y="65009191"/>
          <a:ext cx="884465" cy="1237183"/>
        </a:xfrm>
        <a:prstGeom prst="rect">
          <a:avLst/>
        </a:prstGeom>
      </xdr:spPr>
    </xdr:pic>
    <xdr:clientData/>
  </xdr:twoCellAnchor>
  <xdr:twoCellAnchor editAs="oneCell">
    <xdr:from>
      <xdr:col>4</xdr:col>
      <xdr:colOff>31750</xdr:colOff>
      <xdr:row>257</xdr:row>
      <xdr:rowOff>356052</xdr:rowOff>
    </xdr:from>
    <xdr:to>
      <xdr:col>4</xdr:col>
      <xdr:colOff>1485709</xdr:colOff>
      <xdr:row>258</xdr:row>
      <xdr:rowOff>1285875</xdr:rowOff>
    </xdr:to>
    <xdr:pic>
      <xdr:nvPicPr>
        <xdr:cNvPr id="2" name="Рисунок 1"/>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12366625" y="28772302"/>
          <a:ext cx="1453959" cy="1517198"/>
        </a:xfrm>
        <a:prstGeom prst="rect">
          <a:avLst/>
        </a:prstGeom>
      </xdr:spPr>
    </xdr:pic>
    <xdr:clientData/>
  </xdr:twoCellAnchor>
  <xdr:twoCellAnchor editAs="oneCell">
    <xdr:from>
      <xdr:col>4</xdr:col>
      <xdr:colOff>340178</xdr:colOff>
      <xdr:row>267</xdr:row>
      <xdr:rowOff>367393</xdr:rowOff>
    </xdr:from>
    <xdr:to>
      <xdr:col>4</xdr:col>
      <xdr:colOff>970461</xdr:colOff>
      <xdr:row>268</xdr:row>
      <xdr:rowOff>612321</xdr:rowOff>
    </xdr:to>
    <xdr:pic>
      <xdr:nvPicPr>
        <xdr:cNvPr id="3" name="Рисунок 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2695464" y="40780607"/>
          <a:ext cx="630283" cy="1306285"/>
        </a:xfrm>
        <a:prstGeom prst="rect">
          <a:avLst/>
        </a:prstGeom>
      </xdr:spPr>
    </xdr:pic>
    <xdr:clientData/>
  </xdr:twoCellAnchor>
  <xdr:twoCellAnchor editAs="oneCell">
    <xdr:from>
      <xdr:col>4</xdr:col>
      <xdr:colOff>58964</xdr:colOff>
      <xdr:row>270</xdr:row>
      <xdr:rowOff>909</xdr:rowOff>
    </xdr:from>
    <xdr:to>
      <xdr:col>4</xdr:col>
      <xdr:colOff>1602218</xdr:colOff>
      <xdr:row>270</xdr:row>
      <xdr:rowOff>1685925</xdr:rowOff>
    </xdr:to>
    <xdr:pic>
      <xdr:nvPicPr>
        <xdr:cNvPr id="5" name="Рисунок 4"/>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2711339" y="41260034"/>
          <a:ext cx="1543254" cy="1685016"/>
        </a:xfrm>
        <a:prstGeom prst="rect">
          <a:avLst/>
        </a:prstGeom>
      </xdr:spPr>
    </xdr:pic>
    <xdr:clientData/>
  </xdr:twoCellAnchor>
  <xdr:twoCellAnchor editAs="oneCell">
    <xdr:from>
      <xdr:col>4</xdr:col>
      <xdr:colOff>102054</xdr:colOff>
      <xdr:row>261</xdr:row>
      <xdr:rowOff>317501</xdr:rowOff>
    </xdr:from>
    <xdr:to>
      <xdr:col>4</xdr:col>
      <xdr:colOff>1503395</xdr:colOff>
      <xdr:row>262</xdr:row>
      <xdr:rowOff>714375</xdr:rowOff>
    </xdr:to>
    <xdr:pic>
      <xdr:nvPicPr>
        <xdr:cNvPr id="6" name="Рисунок 5"/>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12436929" y="33051751"/>
          <a:ext cx="1401341" cy="1412874"/>
        </a:xfrm>
        <a:prstGeom prst="rect">
          <a:avLst/>
        </a:prstGeom>
      </xdr:spPr>
    </xdr:pic>
    <xdr:clientData/>
  </xdr:twoCellAnchor>
  <xdr:twoCellAnchor editAs="oneCell">
    <xdr:from>
      <xdr:col>4</xdr:col>
      <xdr:colOff>111125</xdr:colOff>
      <xdr:row>254</xdr:row>
      <xdr:rowOff>508001</xdr:rowOff>
    </xdr:from>
    <xdr:to>
      <xdr:col>4</xdr:col>
      <xdr:colOff>1581150</xdr:colOff>
      <xdr:row>256</xdr:row>
      <xdr:rowOff>342901</xdr:rowOff>
    </xdr:to>
    <xdr:pic>
      <xdr:nvPicPr>
        <xdr:cNvPr id="1025" name="Picture 1"/>
        <xdr:cNvPicPr>
          <a:picLocks noChangeAspect="1" noChangeArrowheads="1"/>
        </xdr:cNvPicPr>
      </xdr:nvPicPr>
      <xdr:blipFill>
        <a:blip xmlns:r="http://schemas.openxmlformats.org/officeDocument/2006/relationships" r:embed="rId18" cstate="print"/>
        <a:srcRect/>
        <a:stretch>
          <a:fillRect/>
        </a:stretch>
      </xdr:blipFill>
      <xdr:spPr bwMode="auto">
        <a:xfrm>
          <a:off x="12446000" y="26749376"/>
          <a:ext cx="1470025" cy="1168400"/>
        </a:xfrm>
        <a:prstGeom prst="rect">
          <a:avLst/>
        </a:prstGeom>
        <a:noFill/>
      </xdr:spPr>
    </xdr:pic>
    <xdr:clientData/>
  </xdr:twoCellAnchor>
  <xdr:twoCellAnchor editAs="oneCell">
    <xdr:from>
      <xdr:col>4</xdr:col>
      <xdr:colOff>63500</xdr:colOff>
      <xdr:row>217</xdr:row>
      <xdr:rowOff>47625</xdr:rowOff>
    </xdr:from>
    <xdr:to>
      <xdr:col>4</xdr:col>
      <xdr:colOff>1539875</xdr:colOff>
      <xdr:row>218</xdr:row>
      <xdr:rowOff>841375</xdr:rowOff>
    </xdr:to>
    <xdr:pic>
      <xdr:nvPicPr>
        <xdr:cNvPr id="1029"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715875" y="4826000"/>
          <a:ext cx="1476375" cy="1349375"/>
        </a:xfrm>
        <a:prstGeom prst="rect">
          <a:avLst/>
        </a:prstGeom>
        <a:noFill/>
      </xdr:spPr>
    </xdr:pic>
    <xdr:clientData/>
  </xdr:twoCellAnchor>
  <xdr:twoCellAnchor editAs="oneCell">
    <xdr:from>
      <xdr:col>4</xdr:col>
      <xdr:colOff>8619</xdr:colOff>
      <xdr:row>224</xdr:row>
      <xdr:rowOff>63499</xdr:rowOff>
    </xdr:from>
    <xdr:to>
      <xdr:col>4</xdr:col>
      <xdr:colOff>1484994</xdr:colOff>
      <xdr:row>225</xdr:row>
      <xdr:rowOff>603249</xdr:rowOff>
    </xdr:to>
    <xdr:pic>
      <xdr:nvPicPr>
        <xdr:cNvPr id="63"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343494" y="8334374"/>
          <a:ext cx="1476375" cy="1349375"/>
        </a:xfrm>
        <a:prstGeom prst="rect">
          <a:avLst/>
        </a:prstGeom>
        <a:noFill/>
      </xdr:spPr>
    </xdr:pic>
    <xdr:clientData/>
  </xdr:twoCellAnchor>
  <xdr:twoCellAnchor editAs="oneCell">
    <xdr:from>
      <xdr:col>4</xdr:col>
      <xdr:colOff>108404</xdr:colOff>
      <xdr:row>231</xdr:row>
      <xdr:rowOff>32657</xdr:rowOff>
    </xdr:from>
    <xdr:to>
      <xdr:col>4</xdr:col>
      <xdr:colOff>1584779</xdr:colOff>
      <xdr:row>233</xdr:row>
      <xdr:rowOff>907</xdr:rowOff>
    </xdr:to>
    <xdr:pic>
      <xdr:nvPicPr>
        <xdr:cNvPr id="64"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760779" y="11113407"/>
          <a:ext cx="1476375" cy="1349375"/>
        </a:xfrm>
        <a:prstGeom prst="rect">
          <a:avLst/>
        </a:prstGeom>
        <a:noFill/>
      </xdr:spPr>
    </xdr:pic>
    <xdr:clientData/>
  </xdr:twoCellAnchor>
  <xdr:twoCellAnchor editAs="oneCell">
    <xdr:from>
      <xdr:col>4</xdr:col>
      <xdr:colOff>117929</xdr:colOff>
      <xdr:row>238</xdr:row>
      <xdr:rowOff>737053</xdr:rowOff>
    </xdr:from>
    <xdr:to>
      <xdr:col>4</xdr:col>
      <xdr:colOff>1594304</xdr:colOff>
      <xdr:row>241</xdr:row>
      <xdr:rowOff>38553</xdr:rowOff>
    </xdr:to>
    <xdr:pic>
      <xdr:nvPicPr>
        <xdr:cNvPr id="65"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770304" y="14945178"/>
          <a:ext cx="1476375" cy="1349375"/>
        </a:xfrm>
        <a:prstGeom prst="rect">
          <a:avLst/>
        </a:prstGeom>
        <a:noFill/>
      </xdr:spPr>
    </xdr:pic>
    <xdr:clientData/>
  </xdr:twoCellAnchor>
  <xdr:twoCellAnchor editAs="oneCell">
    <xdr:from>
      <xdr:col>4</xdr:col>
      <xdr:colOff>63500</xdr:colOff>
      <xdr:row>245</xdr:row>
      <xdr:rowOff>47625</xdr:rowOff>
    </xdr:from>
    <xdr:to>
      <xdr:col>4</xdr:col>
      <xdr:colOff>1543050</xdr:colOff>
      <xdr:row>247</xdr:row>
      <xdr:rowOff>279400</xdr:rowOff>
    </xdr:to>
    <xdr:pic>
      <xdr:nvPicPr>
        <xdr:cNvPr id="1031" name="Picture 7"/>
        <xdr:cNvPicPr>
          <a:picLocks noChangeAspect="1" noChangeArrowheads="1"/>
        </xdr:cNvPicPr>
      </xdr:nvPicPr>
      <xdr:blipFill>
        <a:blip xmlns:r="http://schemas.openxmlformats.org/officeDocument/2006/relationships" r:embed="rId19" cstate="print"/>
        <a:srcRect/>
        <a:stretch>
          <a:fillRect/>
        </a:stretch>
      </xdr:blipFill>
      <xdr:spPr bwMode="auto">
        <a:xfrm>
          <a:off x="12398375" y="20939125"/>
          <a:ext cx="1479550" cy="1343025"/>
        </a:xfrm>
        <a:prstGeom prst="rect">
          <a:avLst/>
        </a:prstGeom>
        <a:noFill/>
      </xdr:spPr>
    </xdr:pic>
    <xdr:clientData/>
  </xdr:twoCellAnchor>
  <xdr:twoCellAnchor editAs="oneCell">
    <xdr:from>
      <xdr:col>4</xdr:col>
      <xdr:colOff>79375</xdr:colOff>
      <xdr:row>259</xdr:row>
      <xdr:rowOff>428626</xdr:rowOff>
    </xdr:from>
    <xdr:to>
      <xdr:col>4</xdr:col>
      <xdr:colOff>1555750</xdr:colOff>
      <xdr:row>260</xdr:row>
      <xdr:rowOff>727076</xdr:rowOff>
    </xdr:to>
    <xdr:pic>
      <xdr:nvPicPr>
        <xdr:cNvPr id="1032" name="Picture 8"/>
        <xdr:cNvPicPr>
          <a:picLocks noChangeAspect="1" noChangeArrowheads="1"/>
        </xdr:cNvPicPr>
      </xdr:nvPicPr>
      <xdr:blipFill>
        <a:blip xmlns:r="http://schemas.openxmlformats.org/officeDocument/2006/relationships" r:embed="rId20" cstate="print"/>
        <a:srcRect/>
        <a:stretch>
          <a:fillRect/>
        </a:stretch>
      </xdr:blipFill>
      <xdr:spPr bwMode="auto">
        <a:xfrm>
          <a:off x="12414250" y="31130876"/>
          <a:ext cx="1476375" cy="1314450"/>
        </a:xfrm>
        <a:prstGeom prst="rect">
          <a:avLst/>
        </a:prstGeom>
        <a:noFill/>
      </xdr:spPr>
    </xdr:pic>
    <xdr:clientData/>
  </xdr:twoCellAnchor>
  <xdr:twoCellAnchor editAs="oneCell">
    <xdr:from>
      <xdr:col>4</xdr:col>
      <xdr:colOff>117929</xdr:colOff>
      <xdr:row>272</xdr:row>
      <xdr:rowOff>212272</xdr:rowOff>
    </xdr:from>
    <xdr:to>
      <xdr:col>4</xdr:col>
      <xdr:colOff>1594304</xdr:colOff>
      <xdr:row>274</xdr:row>
      <xdr:rowOff>513897</xdr:rowOff>
    </xdr:to>
    <xdr:pic>
      <xdr:nvPicPr>
        <xdr:cNvPr id="49"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452804" y="44440022"/>
          <a:ext cx="1476375" cy="1349375"/>
        </a:xfrm>
        <a:prstGeom prst="rect">
          <a:avLst/>
        </a:prstGeom>
        <a:noFill/>
      </xdr:spPr>
    </xdr:pic>
    <xdr:clientData/>
  </xdr:twoCellAnchor>
  <xdr:twoCellAnchor editAs="oneCell">
    <xdr:from>
      <xdr:col>4</xdr:col>
      <xdr:colOff>75746</xdr:colOff>
      <xdr:row>275</xdr:row>
      <xdr:rowOff>91621</xdr:rowOff>
    </xdr:from>
    <xdr:to>
      <xdr:col>4</xdr:col>
      <xdr:colOff>1552121</xdr:colOff>
      <xdr:row>277</xdr:row>
      <xdr:rowOff>393246</xdr:rowOff>
    </xdr:to>
    <xdr:pic>
      <xdr:nvPicPr>
        <xdr:cNvPr id="50"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410621" y="46017996"/>
          <a:ext cx="1476375" cy="1349375"/>
        </a:xfrm>
        <a:prstGeom prst="rect">
          <a:avLst/>
        </a:prstGeom>
        <a:noFill/>
      </xdr:spPr>
    </xdr:pic>
    <xdr:clientData/>
  </xdr:twoCellAnchor>
  <xdr:twoCellAnchor editAs="oneCell">
    <xdr:from>
      <xdr:col>4</xdr:col>
      <xdr:colOff>82550</xdr:colOff>
      <xdr:row>278</xdr:row>
      <xdr:rowOff>53974</xdr:rowOff>
    </xdr:from>
    <xdr:to>
      <xdr:col>4</xdr:col>
      <xdr:colOff>1558925</xdr:colOff>
      <xdr:row>280</xdr:row>
      <xdr:rowOff>355599</xdr:rowOff>
    </xdr:to>
    <xdr:pic>
      <xdr:nvPicPr>
        <xdr:cNvPr id="61"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417425" y="48091724"/>
          <a:ext cx="1476375" cy="1349375"/>
        </a:xfrm>
        <a:prstGeom prst="rect">
          <a:avLst/>
        </a:prstGeom>
        <a:noFill/>
      </xdr:spPr>
    </xdr:pic>
    <xdr:clientData/>
  </xdr:twoCellAnchor>
  <xdr:twoCellAnchor editAs="oneCell">
    <xdr:from>
      <xdr:col>4</xdr:col>
      <xdr:colOff>100693</xdr:colOff>
      <xdr:row>281</xdr:row>
      <xdr:rowOff>93890</xdr:rowOff>
    </xdr:from>
    <xdr:to>
      <xdr:col>4</xdr:col>
      <xdr:colOff>1577068</xdr:colOff>
      <xdr:row>283</xdr:row>
      <xdr:rowOff>395515</xdr:rowOff>
    </xdr:to>
    <xdr:pic>
      <xdr:nvPicPr>
        <xdr:cNvPr id="62" name="Picture 5"/>
        <xdr:cNvPicPr>
          <a:picLocks noChangeAspect="1" noChangeArrowheads="1"/>
        </xdr:cNvPicPr>
      </xdr:nvPicPr>
      <xdr:blipFill>
        <a:blip xmlns:r="http://schemas.openxmlformats.org/officeDocument/2006/relationships" r:embed="rId19" cstate="print"/>
        <a:srcRect/>
        <a:stretch>
          <a:fillRect/>
        </a:stretch>
      </xdr:blipFill>
      <xdr:spPr bwMode="auto">
        <a:xfrm>
          <a:off x="12435568" y="50243015"/>
          <a:ext cx="1476375" cy="1349375"/>
        </a:xfrm>
        <a:prstGeom prst="rect">
          <a:avLst/>
        </a:prstGeom>
        <a:noFill/>
      </xdr:spPr>
    </xdr:pic>
    <xdr:clientData/>
  </xdr:twoCellAnchor>
  <xdr:twoCellAnchor editAs="oneCell">
    <xdr:from>
      <xdr:col>4</xdr:col>
      <xdr:colOff>285750</xdr:colOff>
      <xdr:row>263</xdr:row>
      <xdr:rowOff>285750</xdr:rowOff>
    </xdr:from>
    <xdr:to>
      <xdr:col>4</xdr:col>
      <xdr:colOff>1349375</xdr:colOff>
      <xdr:row>264</xdr:row>
      <xdr:rowOff>681077</xdr:rowOff>
    </xdr:to>
    <xdr:pic>
      <xdr:nvPicPr>
        <xdr:cNvPr id="66" name="Рисунок 65" descr="3e695dbaed6f8c1257b61760113421a3.png"/>
        <xdr:cNvPicPr>
          <a:picLocks noChangeAspect="1"/>
        </xdr:cNvPicPr>
      </xdr:nvPicPr>
      <xdr:blipFill>
        <a:blip xmlns:r="http://schemas.openxmlformats.org/officeDocument/2006/relationships" r:embed="rId21" cstate="print"/>
        <a:stretch>
          <a:fillRect/>
        </a:stretch>
      </xdr:blipFill>
      <xdr:spPr>
        <a:xfrm>
          <a:off x="12938125" y="35194875"/>
          <a:ext cx="1063625" cy="1284327"/>
        </a:xfrm>
        <a:prstGeom prst="rect">
          <a:avLst/>
        </a:prstGeom>
      </xdr:spPr>
    </xdr:pic>
    <xdr:clientData/>
  </xdr:twoCellAnchor>
  <xdr:twoCellAnchor editAs="oneCell">
    <xdr:from>
      <xdr:col>3</xdr:col>
      <xdr:colOff>1158875</xdr:colOff>
      <xdr:row>264</xdr:row>
      <xdr:rowOff>841375</xdr:rowOff>
    </xdr:from>
    <xdr:to>
      <xdr:col>5</xdr:col>
      <xdr:colOff>111125</xdr:colOff>
      <xdr:row>267</xdr:row>
      <xdr:rowOff>111125</xdr:rowOff>
    </xdr:to>
    <xdr:pic>
      <xdr:nvPicPr>
        <xdr:cNvPr id="67" name="Рисунок 66" descr="a25b38628d219891b01314ed8a06e5e1.png"/>
        <xdr:cNvPicPr>
          <a:picLocks noChangeAspect="1"/>
        </xdr:cNvPicPr>
      </xdr:nvPicPr>
      <xdr:blipFill>
        <a:blip xmlns:r="http://schemas.openxmlformats.org/officeDocument/2006/relationships" r:embed="rId22" cstate="print"/>
        <a:stretch>
          <a:fillRect/>
        </a:stretch>
      </xdr:blipFill>
      <xdr:spPr>
        <a:xfrm>
          <a:off x="12588875" y="36639500"/>
          <a:ext cx="1825625" cy="1825625"/>
        </a:xfrm>
        <a:prstGeom prst="rect">
          <a:avLst/>
        </a:prstGeom>
      </xdr:spPr>
    </xdr:pic>
    <xdr:clientData/>
  </xdr:twoCellAnchor>
  <xdr:twoCellAnchor editAs="oneCell">
    <xdr:from>
      <xdr:col>4</xdr:col>
      <xdr:colOff>174626</xdr:colOff>
      <xdr:row>219</xdr:row>
      <xdr:rowOff>193572</xdr:rowOff>
    </xdr:from>
    <xdr:to>
      <xdr:col>4</xdr:col>
      <xdr:colOff>1415940</xdr:colOff>
      <xdr:row>222</xdr:row>
      <xdr:rowOff>444501</xdr:rowOff>
    </xdr:to>
    <xdr:pic>
      <xdr:nvPicPr>
        <xdr:cNvPr id="68" name="Рисунок 67" descr="8d09cfd04cc69589c04997f00b34571b.png"/>
        <xdr:cNvPicPr>
          <a:picLocks noChangeAspect="1"/>
        </xdr:cNvPicPr>
      </xdr:nvPicPr>
      <xdr:blipFill>
        <a:blip xmlns:r="http://schemas.openxmlformats.org/officeDocument/2006/relationships" r:embed="rId23" cstate="print"/>
        <a:stretch>
          <a:fillRect/>
        </a:stretch>
      </xdr:blipFill>
      <xdr:spPr>
        <a:xfrm>
          <a:off x="12827001" y="6527697"/>
          <a:ext cx="1241314" cy="1441554"/>
        </a:xfrm>
        <a:prstGeom prst="rect">
          <a:avLst/>
        </a:prstGeom>
      </xdr:spPr>
    </xdr:pic>
    <xdr:clientData/>
  </xdr:twoCellAnchor>
  <xdr:twoCellAnchor editAs="oneCell">
    <xdr:from>
      <xdr:col>4</xdr:col>
      <xdr:colOff>222250</xdr:colOff>
      <xdr:row>225</xdr:row>
      <xdr:rowOff>603251</xdr:rowOff>
    </xdr:from>
    <xdr:to>
      <xdr:col>4</xdr:col>
      <xdr:colOff>1460500</xdr:colOff>
      <xdr:row>227</xdr:row>
      <xdr:rowOff>660122</xdr:rowOff>
    </xdr:to>
    <xdr:pic>
      <xdr:nvPicPr>
        <xdr:cNvPr id="69" name="Рисунок 68" descr="89be63bb659460e961b00528ca7aea98.png"/>
        <xdr:cNvPicPr>
          <a:picLocks noChangeAspect="1"/>
        </xdr:cNvPicPr>
      </xdr:nvPicPr>
      <xdr:blipFill>
        <a:blip xmlns:r="http://schemas.openxmlformats.org/officeDocument/2006/relationships" r:embed="rId24" cstate="print"/>
        <a:stretch>
          <a:fillRect/>
        </a:stretch>
      </xdr:blipFill>
      <xdr:spPr>
        <a:xfrm>
          <a:off x="12874625" y="9620251"/>
          <a:ext cx="1238250" cy="1437996"/>
        </a:xfrm>
        <a:prstGeom prst="rect">
          <a:avLst/>
        </a:prstGeom>
      </xdr:spPr>
    </xdr:pic>
    <xdr:clientData/>
  </xdr:twoCellAnchor>
  <xdr:twoCellAnchor editAs="oneCell">
    <xdr:from>
      <xdr:col>4</xdr:col>
      <xdr:colOff>142876</xdr:colOff>
      <xdr:row>233</xdr:row>
      <xdr:rowOff>158750</xdr:rowOff>
    </xdr:from>
    <xdr:to>
      <xdr:col>4</xdr:col>
      <xdr:colOff>1442984</xdr:colOff>
      <xdr:row>234</xdr:row>
      <xdr:rowOff>825500</xdr:rowOff>
    </xdr:to>
    <xdr:pic>
      <xdr:nvPicPr>
        <xdr:cNvPr id="47" name="Рисунок 46" descr="f291c5a09c1391a0e05b0a7d4d3d8d58.png"/>
        <xdr:cNvPicPr>
          <a:picLocks noChangeAspect="1"/>
        </xdr:cNvPicPr>
      </xdr:nvPicPr>
      <xdr:blipFill>
        <a:blip xmlns:r="http://schemas.openxmlformats.org/officeDocument/2006/relationships" r:embed="rId25" cstate="print"/>
        <a:stretch>
          <a:fillRect/>
        </a:stretch>
      </xdr:blipFill>
      <xdr:spPr>
        <a:xfrm>
          <a:off x="12795251" y="12287250"/>
          <a:ext cx="1300108" cy="1508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390525</xdr:colOff>
      <xdr:row>99</xdr:row>
      <xdr:rowOff>0</xdr:rowOff>
    </xdr:from>
    <xdr:to>
      <xdr:col>11</xdr:col>
      <xdr:colOff>19050</xdr:colOff>
      <xdr:row>99</xdr:row>
      <xdr:rowOff>0</xdr:rowOff>
    </xdr:to>
    <xdr:pic>
      <xdr:nvPicPr>
        <xdr:cNvPr id="3543"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1182350" y="56264175"/>
          <a:ext cx="1514475" cy="0"/>
        </a:xfrm>
        <a:prstGeom prst="rect">
          <a:avLst/>
        </a:prstGeom>
        <a:noFill/>
        <a:ln w="9525">
          <a:noFill/>
          <a:miter lim="800000"/>
          <a:headEnd/>
          <a:tailEnd/>
        </a:ln>
      </xdr:spPr>
    </xdr:pic>
    <xdr:clientData/>
  </xdr:twoCellAnchor>
  <xdr:twoCellAnchor editAs="oneCell">
    <xdr:from>
      <xdr:col>8</xdr:col>
      <xdr:colOff>514350</xdr:colOff>
      <xdr:row>99</xdr:row>
      <xdr:rowOff>0</xdr:rowOff>
    </xdr:from>
    <xdr:to>
      <xdr:col>10</xdr:col>
      <xdr:colOff>180975</xdr:colOff>
      <xdr:row>99</xdr:row>
      <xdr:rowOff>0</xdr:rowOff>
    </xdr:to>
    <xdr:pic>
      <xdr:nvPicPr>
        <xdr:cNvPr id="3544"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9972675" y="56264175"/>
          <a:ext cx="1885950" cy="0"/>
        </a:xfrm>
        <a:prstGeom prst="rect">
          <a:avLst/>
        </a:prstGeom>
        <a:noFill/>
        <a:ln w="9525">
          <a:noFill/>
          <a:miter lim="800000"/>
          <a:headEnd/>
          <a:tailEnd/>
        </a:ln>
      </xdr:spPr>
    </xdr:pic>
    <xdr:clientData/>
  </xdr:twoCellAnchor>
  <xdr:twoCellAnchor editAs="oneCell">
    <xdr:from>
      <xdr:col>1</xdr:col>
      <xdr:colOff>152400</xdr:colOff>
      <xdr:row>7</xdr:row>
      <xdr:rowOff>76200</xdr:rowOff>
    </xdr:from>
    <xdr:to>
      <xdr:col>1</xdr:col>
      <xdr:colOff>990600</xdr:colOff>
      <xdr:row>8</xdr:row>
      <xdr:rowOff>409575</xdr:rowOff>
    </xdr:to>
    <xdr:pic>
      <xdr:nvPicPr>
        <xdr:cNvPr id="3545" name="Рисунок 1"/>
        <xdr:cNvPicPr>
          <a:picLocks noChangeAspect="1"/>
        </xdr:cNvPicPr>
      </xdr:nvPicPr>
      <xdr:blipFill>
        <a:blip xmlns:r="http://schemas.openxmlformats.org/officeDocument/2006/relationships" r:embed="rId2" cstate="print"/>
        <a:srcRect/>
        <a:stretch>
          <a:fillRect/>
        </a:stretch>
      </xdr:blipFill>
      <xdr:spPr bwMode="auto">
        <a:xfrm>
          <a:off x="381000" y="3600450"/>
          <a:ext cx="838200" cy="847725"/>
        </a:xfrm>
        <a:prstGeom prst="rect">
          <a:avLst/>
        </a:prstGeom>
        <a:noFill/>
        <a:ln w="9525">
          <a:noFill/>
          <a:miter lim="800000"/>
          <a:headEnd/>
          <a:tailEnd/>
        </a:ln>
      </xdr:spPr>
    </xdr:pic>
    <xdr:clientData/>
  </xdr:twoCellAnchor>
  <xdr:twoCellAnchor editAs="oneCell">
    <xdr:from>
      <xdr:col>1</xdr:col>
      <xdr:colOff>85725</xdr:colOff>
      <xdr:row>9</xdr:row>
      <xdr:rowOff>123825</xdr:rowOff>
    </xdr:from>
    <xdr:to>
      <xdr:col>1</xdr:col>
      <xdr:colOff>1038225</xdr:colOff>
      <xdr:row>11</xdr:row>
      <xdr:rowOff>276225</xdr:rowOff>
    </xdr:to>
    <xdr:pic>
      <xdr:nvPicPr>
        <xdr:cNvPr id="3546" name="Рисунок 2"/>
        <xdr:cNvPicPr>
          <a:picLocks noChangeAspect="1"/>
        </xdr:cNvPicPr>
      </xdr:nvPicPr>
      <xdr:blipFill>
        <a:blip xmlns:r="http://schemas.openxmlformats.org/officeDocument/2006/relationships" r:embed="rId3" cstate="print"/>
        <a:srcRect/>
        <a:stretch>
          <a:fillRect/>
        </a:stretch>
      </xdr:blipFill>
      <xdr:spPr bwMode="auto">
        <a:xfrm>
          <a:off x="314325" y="4676775"/>
          <a:ext cx="952500" cy="933450"/>
        </a:xfrm>
        <a:prstGeom prst="rect">
          <a:avLst/>
        </a:prstGeom>
        <a:noFill/>
        <a:ln w="9525">
          <a:noFill/>
          <a:miter lim="800000"/>
          <a:headEnd/>
          <a:tailEnd/>
        </a:ln>
      </xdr:spPr>
    </xdr:pic>
    <xdr:clientData/>
  </xdr:twoCellAnchor>
  <xdr:twoCellAnchor editAs="oneCell">
    <xdr:from>
      <xdr:col>1</xdr:col>
      <xdr:colOff>95250</xdr:colOff>
      <xdr:row>12</xdr:row>
      <xdr:rowOff>104775</xdr:rowOff>
    </xdr:from>
    <xdr:to>
      <xdr:col>1</xdr:col>
      <xdr:colOff>1047750</xdr:colOff>
      <xdr:row>13</xdr:row>
      <xdr:rowOff>485775</xdr:rowOff>
    </xdr:to>
    <xdr:pic>
      <xdr:nvPicPr>
        <xdr:cNvPr id="3547" name="Рисунок 3"/>
        <xdr:cNvPicPr>
          <a:picLocks noChangeAspect="1"/>
        </xdr:cNvPicPr>
      </xdr:nvPicPr>
      <xdr:blipFill>
        <a:blip xmlns:r="http://schemas.openxmlformats.org/officeDocument/2006/relationships" r:embed="rId4" cstate="print"/>
        <a:srcRect/>
        <a:stretch>
          <a:fillRect/>
        </a:stretch>
      </xdr:blipFill>
      <xdr:spPr bwMode="auto">
        <a:xfrm>
          <a:off x="323850" y="5829300"/>
          <a:ext cx="952500" cy="952500"/>
        </a:xfrm>
        <a:prstGeom prst="rect">
          <a:avLst/>
        </a:prstGeom>
        <a:noFill/>
        <a:ln w="9525">
          <a:noFill/>
          <a:miter lim="800000"/>
          <a:headEnd/>
          <a:tailEnd/>
        </a:ln>
      </xdr:spPr>
    </xdr:pic>
    <xdr:clientData/>
  </xdr:twoCellAnchor>
  <xdr:twoCellAnchor editAs="oneCell">
    <xdr:from>
      <xdr:col>1</xdr:col>
      <xdr:colOff>95250</xdr:colOff>
      <xdr:row>14</xdr:row>
      <xdr:rowOff>114300</xdr:rowOff>
    </xdr:from>
    <xdr:to>
      <xdr:col>1</xdr:col>
      <xdr:colOff>1047750</xdr:colOff>
      <xdr:row>15</xdr:row>
      <xdr:rowOff>485775</xdr:rowOff>
    </xdr:to>
    <xdr:pic>
      <xdr:nvPicPr>
        <xdr:cNvPr id="3548" name="Рисунок 5"/>
        <xdr:cNvPicPr>
          <a:picLocks noChangeAspect="1"/>
        </xdr:cNvPicPr>
      </xdr:nvPicPr>
      <xdr:blipFill>
        <a:blip xmlns:r="http://schemas.openxmlformats.org/officeDocument/2006/relationships" r:embed="rId5" cstate="print"/>
        <a:srcRect/>
        <a:stretch>
          <a:fillRect/>
        </a:stretch>
      </xdr:blipFill>
      <xdr:spPr bwMode="auto">
        <a:xfrm>
          <a:off x="323850" y="6981825"/>
          <a:ext cx="952500" cy="942975"/>
        </a:xfrm>
        <a:prstGeom prst="rect">
          <a:avLst/>
        </a:prstGeom>
        <a:noFill/>
        <a:ln w="9525">
          <a:noFill/>
          <a:miter lim="800000"/>
          <a:headEnd/>
          <a:tailEnd/>
        </a:ln>
      </xdr:spPr>
    </xdr:pic>
    <xdr:clientData/>
  </xdr:twoCellAnchor>
  <xdr:twoCellAnchor editAs="oneCell">
    <xdr:from>
      <xdr:col>1</xdr:col>
      <xdr:colOff>95250</xdr:colOff>
      <xdr:row>16</xdr:row>
      <xdr:rowOff>114300</xdr:rowOff>
    </xdr:from>
    <xdr:to>
      <xdr:col>1</xdr:col>
      <xdr:colOff>1047750</xdr:colOff>
      <xdr:row>17</xdr:row>
      <xdr:rowOff>485775</xdr:rowOff>
    </xdr:to>
    <xdr:pic>
      <xdr:nvPicPr>
        <xdr:cNvPr id="3549" name="Рисунок 7"/>
        <xdr:cNvPicPr>
          <a:picLocks noChangeAspect="1"/>
        </xdr:cNvPicPr>
      </xdr:nvPicPr>
      <xdr:blipFill>
        <a:blip xmlns:r="http://schemas.openxmlformats.org/officeDocument/2006/relationships" r:embed="rId6" cstate="print"/>
        <a:srcRect/>
        <a:stretch>
          <a:fillRect/>
        </a:stretch>
      </xdr:blipFill>
      <xdr:spPr bwMode="auto">
        <a:xfrm>
          <a:off x="323850" y="8124825"/>
          <a:ext cx="952500" cy="942975"/>
        </a:xfrm>
        <a:prstGeom prst="rect">
          <a:avLst/>
        </a:prstGeom>
        <a:noFill/>
        <a:ln w="9525">
          <a:noFill/>
          <a:miter lim="800000"/>
          <a:headEnd/>
          <a:tailEnd/>
        </a:ln>
      </xdr:spPr>
    </xdr:pic>
    <xdr:clientData/>
  </xdr:twoCellAnchor>
  <xdr:twoCellAnchor editAs="oneCell">
    <xdr:from>
      <xdr:col>1</xdr:col>
      <xdr:colOff>95250</xdr:colOff>
      <xdr:row>20</xdr:row>
      <xdr:rowOff>114300</xdr:rowOff>
    </xdr:from>
    <xdr:to>
      <xdr:col>1</xdr:col>
      <xdr:colOff>1047750</xdr:colOff>
      <xdr:row>21</xdr:row>
      <xdr:rowOff>485775</xdr:rowOff>
    </xdr:to>
    <xdr:pic>
      <xdr:nvPicPr>
        <xdr:cNvPr id="3550" name="Рисунок 8"/>
        <xdr:cNvPicPr>
          <a:picLocks noChangeAspect="1"/>
        </xdr:cNvPicPr>
      </xdr:nvPicPr>
      <xdr:blipFill>
        <a:blip xmlns:r="http://schemas.openxmlformats.org/officeDocument/2006/relationships" r:embed="rId7" cstate="print"/>
        <a:srcRect/>
        <a:stretch>
          <a:fillRect/>
        </a:stretch>
      </xdr:blipFill>
      <xdr:spPr bwMode="auto">
        <a:xfrm>
          <a:off x="323850" y="9267825"/>
          <a:ext cx="952500" cy="942975"/>
        </a:xfrm>
        <a:prstGeom prst="rect">
          <a:avLst/>
        </a:prstGeom>
        <a:noFill/>
        <a:ln w="9525">
          <a:noFill/>
          <a:miter lim="800000"/>
          <a:headEnd/>
          <a:tailEnd/>
        </a:ln>
      </xdr:spPr>
    </xdr:pic>
    <xdr:clientData/>
  </xdr:twoCellAnchor>
  <xdr:twoCellAnchor editAs="oneCell">
    <xdr:from>
      <xdr:col>1</xdr:col>
      <xdr:colOff>95250</xdr:colOff>
      <xdr:row>22</xdr:row>
      <xdr:rowOff>104775</xdr:rowOff>
    </xdr:from>
    <xdr:to>
      <xdr:col>1</xdr:col>
      <xdr:colOff>1047750</xdr:colOff>
      <xdr:row>23</xdr:row>
      <xdr:rowOff>466725</xdr:rowOff>
    </xdr:to>
    <xdr:pic>
      <xdr:nvPicPr>
        <xdr:cNvPr id="3551" name="Рисунок 9"/>
        <xdr:cNvPicPr>
          <a:picLocks noChangeAspect="1"/>
        </xdr:cNvPicPr>
      </xdr:nvPicPr>
      <xdr:blipFill>
        <a:blip xmlns:r="http://schemas.openxmlformats.org/officeDocument/2006/relationships" r:embed="rId8" cstate="print"/>
        <a:srcRect/>
        <a:stretch>
          <a:fillRect/>
        </a:stretch>
      </xdr:blipFill>
      <xdr:spPr bwMode="auto">
        <a:xfrm>
          <a:off x="323850" y="10401300"/>
          <a:ext cx="952500" cy="933450"/>
        </a:xfrm>
        <a:prstGeom prst="rect">
          <a:avLst/>
        </a:prstGeom>
        <a:noFill/>
        <a:ln w="9525">
          <a:noFill/>
          <a:miter lim="800000"/>
          <a:headEnd/>
          <a:tailEnd/>
        </a:ln>
      </xdr:spPr>
    </xdr:pic>
    <xdr:clientData/>
  </xdr:twoCellAnchor>
  <xdr:twoCellAnchor editAs="oneCell">
    <xdr:from>
      <xdr:col>1</xdr:col>
      <xdr:colOff>95250</xdr:colOff>
      <xdr:row>24</xdr:row>
      <xdr:rowOff>114300</xdr:rowOff>
    </xdr:from>
    <xdr:to>
      <xdr:col>1</xdr:col>
      <xdr:colOff>1047750</xdr:colOff>
      <xdr:row>25</xdr:row>
      <xdr:rowOff>485775</xdr:rowOff>
    </xdr:to>
    <xdr:pic>
      <xdr:nvPicPr>
        <xdr:cNvPr id="3552" name="Рисунок 10"/>
        <xdr:cNvPicPr>
          <a:picLocks noChangeAspect="1"/>
        </xdr:cNvPicPr>
      </xdr:nvPicPr>
      <xdr:blipFill>
        <a:blip xmlns:r="http://schemas.openxmlformats.org/officeDocument/2006/relationships" r:embed="rId9" cstate="print"/>
        <a:srcRect/>
        <a:stretch>
          <a:fillRect/>
        </a:stretch>
      </xdr:blipFill>
      <xdr:spPr bwMode="auto">
        <a:xfrm>
          <a:off x="323850" y="11553825"/>
          <a:ext cx="952500" cy="942975"/>
        </a:xfrm>
        <a:prstGeom prst="rect">
          <a:avLst/>
        </a:prstGeom>
        <a:noFill/>
        <a:ln w="9525">
          <a:noFill/>
          <a:miter lim="800000"/>
          <a:headEnd/>
          <a:tailEnd/>
        </a:ln>
      </xdr:spPr>
    </xdr:pic>
    <xdr:clientData/>
  </xdr:twoCellAnchor>
  <xdr:twoCellAnchor editAs="oneCell">
    <xdr:from>
      <xdr:col>1</xdr:col>
      <xdr:colOff>95250</xdr:colOff>
      <xdr:row>26</xdr:row>
      <xdr:rowOff>85725</xdr:rowOff>
    </xdr:from>
    <xdr:to>
      <xdr:col>1</xdr:col>
      <xdr:colOff>1047750</xdr:colOff>
      <xdr:row>27</xdr:row>
      <xdr:rowOff>457200</xdr:rowOff>
    </xdr:to>
    <xdr:pic>
      <xdr:nvPicPr>
        <xdr:cNvPr id="3553" name="Рисунок 11"/>
        <xdr:cNvPicPr>
          <a:picLocks noChangeAspect="1"/>
        </xdr:cNvPicPr>
      </xdr:nvPicPr>
      <xdr:blipFill>
        <a:blip xmlns:r="http://schemas.openxmlformats.org/officeDocument/2006/relationships" r:embed="rId10" cstate="print"/>
        <a:srcRect/>
        <a:stretch>
          <a:fillRect/>
        </a:stretch>
      </xdr:blipFill>
      <xdr:spPr bwMode="auto">
        <a:xfrm>
          <a:off x="323850" y="12668250"/>
          <a:ext cx="952500" cy="942975"/>
        </a:xfrm>
        <a:prstGeom prst="rect">
          <a:avLst/>
        </a:prstGeom>
        <a:noFill/>
        <a:ln w="9525">
          <a:noFill/>
          <a:miter lim="800000"/>
          <a:headEnd/>
          <a:tailEnd/>
        </a:ln>
      </xdr:spPr>
    </xdr:pic>
    <xdr:clientData/>
  </xdr:twoCellAnchor>
  <xdr:twoCellAnchor editAs="oneCell">
    <xdr:from>
      <xdr:col>1</xdr:col>
      <xdr:colOff>95250</xdr:colOff>
      <xdr:row>29</xdr:row>
      <xdr:rowOff>85725</xdr:rowOff>
    </xdr:from>
    <xdr:to>
      <xdr:col>1</xdr:col>
      <xdr:colOff>1047750</xdr:colOff>
      <xdr:row>30</xdr:row>
      <xdr:rowOff>485775</xdr:rowOff>
    </xdr:to>
    <xdr:pic>
      <xdr:nvPicPr>
        <xdr:cNvPr id="3554" name="Рисунок 12"/>
        <xdr:cNvPicPr>
          <a:picLocks noChangeAspect="1"/>
        </xdr:cNvPicPr>
      </xdr:nvPicPr>
      <xdr:blipFill>
        <a:blip xmlns:r="http://schemas.openxmlformats.org/officeDocument/2006/relationships" r:embed="rId11" cstate="print"/>
        <a:srcRect/>
        <a:stretch>
          <a:fillRect/>
        </a:stretch>
      </xdr:blipFill>
      <xdr:spPr bwMode="auto">
        <a:xfrm>
          <a:off x="323850" y="14068425"/>
          <a:ext cx="952500" cy="962025"/>
        </a:xfrm>
        <a:prstGeom prst="rect">
          <a:avLst/>
        </a:prstGeom>
        <a:noFill/>
        <a:ln w="9525">
          <a:noFill/>
          <a:miter lim="800000"/>
          <a:headEnd/>
          <a:tailEnd/>
        </a:ln>
      </xdr:spPr>
    </xdr:pic>
    <xdr:clientData/>
  </xdr:twoCellAnchor>
  <xdr:twoCellAnchor editAs="oneCell">
    <xdr:from>
      <xdr:col>1</xdr:col>
      <xdr:colOff>95250</xdr:colOff>
      <xdr:row>31</xdr:row>
      <xdr:rowOff>104775</xdr:rowOff>
    </xdr:from>
    <xdr:to>
      <xdr:col>1</xdr:col>
      <xdr:colOff>1047750</xdr:colOff>
      <xdr:row>33</xdr:row>
      <xdr:rowOff>266700</xdr:rowOff>
    </xdr:to>
    <xdr:pic>
      <xdr:nvPicPr>
        <xdr:cNvPr id="3555" name="Рисунок 13"/>
        <xdr:cNvPicPr>
          <a:picLocks noChangeAspect="1"/>
        </xdr:cNvPicPr>
      </xdr:nvPicPr>
      <xdr:blipFill>
        <a:blip xmlns:r="http://schemas.openxmlformats.org/officeDocument/2006/relationships" r:embed="rId12" cstate="print"/>
        <a:srcRect/>
        <a:stretch>
          <a:fillRect/>
        </a:stretch>
      </xdr:blipFill>
      <xdr:spPr bwMode="auto">
        <a:xfrm>
          <a:off x="323850" y="15211425"/>
          <a:ext cx="952500" cy="962025"/>
        </a:xfrm>
        <a:prstGeom prst="rect">
          <a:avLst/>
        </a:prstGeom>
        <a:noFill/>
        <a:ln w="9525">
          <a:noFill/>
          <a:miter lim="800000"/>
          <a:headEnd/>
          <a:tailEnd/>
        </a:ln>
      </xdr:spPr>
    </xdr:pic>
    <xdr:clientData/>
  </xdr:twoCellAnchor>
  <xdr:twoCellAnchor editAs="oneCell">
    <xdr:from>
      <xdr:col>1</xdr:col>
      <xdr:colOff>95250</xdr:colOff>
      <xdr:row>49</xdr:row>
      <xdr:rowOff>93889</xdr:rowOff>
    </xdr:from>
    <xdr:to>
      <xdr:col>1</xdr:col>
      <xdr:colOff>1047750</xdr:colOff>
      <xdr:row>51</xdr:row>
      <xdr:rowOff>229961</xdr:rowOff>
    </xdr:to>
    <xdr:pic>
      <xdr:nvPicPr>
        <xdr:cNvPr id="3556" name="Рисунок 14"/>
        <xdr:cNvPicPr>
          <a:picLocks noChangeAspect="1"/>
        </xdr:cNvPicPr>
      </xdr:nvPicPr>
      <xdr:blipFill>
        <a:blip xmlns:r="http://schemas.openxmlformats.org/officeDocument/2006/relationships" r:embed="rId13" cstate="print"/>
        <a:srcRect/>
        <a:stretch>
          <a:fillRect/>
        </a:stretch>
      </xdr:blipFill>
      <xdr:spPr bwMode="auto">
        <a:xfrm>
          <a:off x="326571" y="24681996"/>
          <a:ext cx="952500" cy="952500"/>
        </a:xfrm>
        <a:prstGeom prst="rect">
          <a:avLst/>
        </a:prstGeom>
        <a:noFill/>
        <a:ln w="9525">
          <a:noFill/>
          <a:miter lim="800000"/>
          <a:headEnd/>
          <a:tailEnd/>
        </a:ln>
      </xdr:spPr>
    </xdr:pic>
    <xdr:clientData/>
  </xdr:twoCellAnchor>
  <xdr:twoCellAnchor editAs="oneCell">
    <xdr:from>
      <xdr:col>1</xdr:col>
      <xdr:colOff>108857</xdr:colOff>
      <xdr:row>52</xdr:row>
      <xdr:rowOff>58510</xdr:rowOff>
    </xdr:from>
    <xdr:to>
      <xdr:col>1</xdr:col>
      <xdr:colOff>1061357</xdr:colOff>
      <xdr:row>53</xdr:row>
      <xdr:rowOff>515711</xdr:rowOff>
    </xdr:to>
    <xdr:pic>
      <xdr:nvPicPr>
        <xdr:cNvPr id="3557" name="Рисунок 15"/>
        <xdr:cNvPicPr>
          <a:picLocks noChangeAspect="1"/>
        </xdr:cNvPicPr>
      </xdr:nvPicPr>
      <xdr:blipFill>
        <a:blip xmlns:r="http://schemas.openxmlformats.org/officeDocument/2006/relationships" r:embed="rId14" cstate="print"/>
        <a:srcRect/>
        <a:stretch>
          <a:fillRect/>
        </a:stretch>
      </xdr:blipFill>
      <xdr:spPr bwMode="auto">
        <a:xfrm>
          <a:off x="340178" y="25803224"/>
          <a:ext cx="952500" cy="947058"/>
        </a:xfrm>
        <a:prstGeom prst="rect">
          <a:avLst/>
        </a:prstGeom>
        <a:noFill/>
        <a:ln w="9525">
          <a:noFill/>
          <a:miter lim="800000"/>
          <a:headEnd/>
          <a:tailEnd/>
        </a:ln>
      </xdr:spPr>
    </xdr:pic>
    <xdr:clientData/>
  </xdr:twoCellAnchor>
  <xdr:twoCellAnchor editAs="oneCell">
    <xdr:from>
      <xdr:col>1</xdr:col>
      <xdr:colOff>95250</xdr:colOff>
      <xdr:row>54</xdr:row>
      <xdr:rowOff>180975</xdr:rowOff>
    </xdr:from>
    <xdr:to>
      <xdr:col>1</xdr:col>
      <xdr:colOff>1047750</xdr:colOff>
      <xdr:row>55</xdr:row>
      <xdr:rowOff>542924</xdr:rowOff>
    </xdr:to>
    <xdr:pic>
      <xdr:nvPicPr>
        <xdr:cNvPr id="3558" name="Рисунок 16"/>
        <xdr:cNvPicPr>
          <a:picLocks noChangeAspect="1"/>
        </xdr:cNvPicPr>
      </xdr:nvPicPr>
      <xdr:blipFill>
        <a:blip xmlns:r="http://schemas.openxmlformats.org/officeDocument/2006/relationships" r:embed="rId15" cstate="print"/>
        <a:srcRect/>
        <a:stretch>
          <a:fillRect/>
        </a:stretch>
      </xdr:blipFill>
      <xdr:spPr bwMode="auto">
        <a:xfrm>
          <a:off x="323850" y="25650825"/>
          <a:ext cx="952500" cy="942975"/>
        </a:xfrm>
        <a:prstGeom prst="rect">
          <a:avLst/>
        </a:prstGeom>
        <a:noFill/>
        <a:ln w="9525">
          <a:noFill/>
          <a:miter lim="800000"/>
          <a:headEnd/>
          <a:tailEnd/>
        </a:ln>
      </xdr:spPr>
    </xdr:pic>
    <xdr:clientData/>
  </xdr:twoCellAnchor>
  <xdr:twoCellAnchor editAs="oneCell">
    <xdr:from>
      <xdr:col>1</xdr:col>
      <xdr:colOff>81644</xdr:colOff>
      <xdr:row>56</xdr:row>
      <xdr:rowOff>274865</xdr:rowOff>
    </xdr:from>
    <xdr:to>
      <xdr:col>1</xdr:col>
      <xdr:colOff>1034144</xdr:colOff>
      <xdr:row>59</xdr:row>
      <xdr:rowOff>80283</xdr:rowOff>
    </xdr:to>
    <xdr:pic>
      <xdr:nvPicPr>
        <xdr:cNvPr id="3559" name="Рисунок 17"/>
        <xdr:cNvPicPr>
          <a:picLocks noChangeAspect="1"/>
        </xdr:cNvPicPr>
      </xdr:nvPicPr>
      <xdr:blipFill>
        <a:blip xmlns:r="http://schemas.openxmlformats.org/officeDocument/2006/relationships" r:embed="rId16" cstate="print"/>
        <a:srcRect/>
        <a:stretch>
          <a:fillRect/>
        </a:stretch>
      </xdr:blipFill>
      <xdr:spPr bwMode="auto">
        <a:xfrm>
          <a:off x="312965" y="28210329"/>
          <a:ext cx="952500" cy="948418"/>
        </a:xfrm>
        <a:prstGeom prst="rect">
          <a:avLst/>
        </a:prstGeom>
        <a:noFill/>
        <a:ln w="9525">
          <a:noFill/>
          <a:miter lim="800000"/>
          <a:headEnd/>
          <a:tailEnd/>
        </a:ln>
      </xdr:spPr>
    </xdr:pic>
    <xdr:clientData/>
  </xdr:twoCellAnchor>
  <xdr:twoCellAnchor editAs="oneCell">
    <xdr:from>
      <xdr:col>1</xdr:col>
      <xdr:colOff>95250</xdr:colOff>
      <xdr:row>60</xdr:row>
      <xdr:rowOff>44903</xdr:rowOff>
    </xdr:from>
    <xdr:to>
      <xdr:col>1</xdr:col>
      <xdr:colOff>1047750</xdr:colOff>
      <xdr:row>61</xdr:row>
      <xdr:rowOff>444953</xdr:rowOff>
    </xdr:to>
    <xdr:pic>
      <xdr:nvPicPr>
        <xdr:cNvPr id="3560" name="Рисунок 18"/>
        <xdr:cNvPicPr>
          <a:picLocks noChangeAspect="1"/>
        </xdr:cNvPicPr>
      </xdr:nvPicPr>
      <xdr:blipFill>
        <a:blip xmlns:r="http://schemas.openxmlformats.org/officeDocument/2006/relationships" r:embed="rId17" cstate="print"/>
        <a:srcRect/>
        <a:stretch>
          <a:fillRect/>
        </a:stretch>
      </xdr:blipFill>
      <xdr:spPr bwMode="auto">
        <a:xfrm>
          <a:off x="326571" y="29613224"/>
          <a:ext cx="952500" cy="957943"/>
        </a:xfrm>
        <a:prstGeom prst="rect">
          <a:avLst/>
        </a:prstGeom>
        <a:noFill/>
        <a:ln w="9525">
          <a:noFill/>
          <a:miter lim="800000"/>
          <a:headEnd/>
          <a:tailEnd/>
        </a:ln>
      </xdr:spPr>
    </xdr:pic>
    <xdr:clientData/>
  </xdr:twoCellAnchor>
  <xdr:twoCellAnchor editAs="oneCell">
    <xdr:from>
      <xdr:col>1</xdr:col>
      <xdr:colOff>95250</xdr:colOff>
      <xdr:row>62</xdr:row>
      <xdr:rowOff>123825</xdr:rowOff>
    </xdr:from>
    <xdr:to>
      <xdr:col>1</xdr:col>
      <xdr:colOff>1047750</xdr:colOff>
      <xdr:row>64</xdr:row>
      <xdr:rowOff>278947</xdr:rowOff>
    </xdr:to>
    <xdr:pic>
      <xdr:nvPicPr>
        <xdr:cNvPr id="3561" name="Рисунок 19"/>
        <xdr:cNvPicPr>
          <a:picLocks noChangeAspect="1"/>
        </xdr:cNvPicPr>
      </xdr:nvPicPr>
      <xdr:blipFill>
        <a:blip xmlns:r="http://schemas.openxmlformats.org/officeDocument/2006/relationships" r:embed="rId18" cstate="print"/>
        <a:srcRect/>
        <a:stretch>
          <a:fillRect/>
        </a:stretch>
      </xdr:blipFill>
      <xdr:spPr bwMode="auto">
        <a:xfrm>
          <a:off x="323850" y="29498925"/>
          <a:ext cx="952500" cy="952500"/>
        </a:xfrm>
        <a:prstGeom prst="rect">
          <a:avLst/>
        </a:prstGeom>
        <a:noFill/>
        <a:ln w="9525">
          <a:noFill/>
          <a:miter lim="800000"/>
          <a:headEnd/>
          <a:tailEnd/>
        </a:ln>
      </xdr:spPr>
    </xdr:pic>
    <xdr:clientData/>
  </xdr:twoCellAnchor>
  <xdr:twoCellAnchor editAs="oneCell">
    <xdr:from>
      <xdr:col>1</xdr:col>
      <xdr:colOff>95251</xdr:colOff>
      <xdr:row>66</xdr:row>
      <xdr:rowOff>205468</xdr:rowOff>
    </xdr:from>
    <xdr:to>
      <xdr:col>1</xdr:col>
      <xdr:colOff>1047751</xdr:colOff>
      <xdr:row>69</xdr:row>
      <xdr:rowOff>112940</xdr:rowOff>
    </xdr:to>
    <xdr:pic>
      <xdr:nvPicPr>
        <xdr:cNvPr id="3562" name="Рисунок 20"/>
        <xdr:cNvPicPr>
          <a:picLocks noChangeAspect="1"/>
        </xdr:cNvPicPr>
      </xdr:nvPicPr>
      <xdr:blipFill>
        <a:blip xmlns:r="http://schemas.openxmlformats.org/officeDocument/2006/relationships" r:embed="rId19" cstate="print"/>
        <a:srcRect/>
        <a:stretch>
          <a:fillRect/>
        </a:stretch>
      </xdr:blipFill>
      <xdr:spPr bwMode="auto">
        <a:xfrm>
          <a:off x="326572" y="32454397"/>
          <a:ext cx="952500" cy="955222"/>
        </a:xfrm>
        <a:prstGeom prst="rect">
          <a:avLst/>
        </a:prstGeom>
        <a:noFill/>
        <a:ln w="9525">
          <a:noFill/>
          <a:miter lim="800000"/>
          <a:headEnd/>
          <a:tailEnd/>
        </a:ln>
      </xdr:spPr>
    </xdr:pic>
    <xdr:clientData/>
  </xdr:twoCellAnchor>
  <xdr:twoCellAnchor editAs="oneCell">
    <xdr:from>
      <xdr:col>1</xdr:col>
      <xdr:colOff>81643</xdr:colOff>
      <xdr:row>75</xdr:row>
      <xdr:rowOff>78921</xdr:rowOff>
    </xdr:from>
    <xdr:to>
      <xdr:col>1</xdr:col>
      <xdr:colOff>1034143</xdr:colOff>
      <xdr:row>77</xdr:row>
      <xdr:rowOff>242206</xdr:rowOff>
    </xdr:to>
    <xdr:pic>
      <xdr:nvPicPr>
        <xdr:cNvPr id="3563" name="Рисунок 27"/>
        <xdr:cNvPicPr>
          <a:picLocks noChangeAspect="1"/>
        </xdr:cNvPicPr>
      </xdr:nvPicPr>
      <xdr:blipFill>
        <a:blip xmlns:r="http://schemas.openxmlformats.org/officeDocument/2006/relationships" r:embed="rId20" cstate="print"/>
        <a:srcRect/>
        <a:stretch>
          <a:fillRect/>
        </a:stretch>
      </xdr:blipFill>
      <xdr:spPr bwMode="auto">
        <a:xfrm>
          <a:off x="312964" y="35947350"/>
          <a:ext cx="952500" cy="952500"/>
        </a:xfrm>
        <a:prstGeom prst="rect">
          <a:avLst/>
        </a:prstGeom>
        <a:noFill/>
        <a:ln w="9525">
          <a:noFill/>
          <a:miter lim="800000"/>
          <a:headEnd/>
          <a:tailEnd/>
        </a:ln>
      </xdr:spPr>
    </xdr:pic>
    <xdr:clientData/>
  </xdr:twoCellAnchor>
  <xdr:twoCellAnchor editAs="oneCell">
    <xdr:from>
      <xdr:col>1</xdr:col>
      <xdr:colOff>81643</xdr:colOff>
      <xdr:row>78</xdr:row>
      <xdr:rowOff>74840</xdr:rowOff>
    </xdr:from>
    <xdr:to>
      <xdr:col>1</xdr:col>
      <xdr:colOff>1034143</xdr:colOff>
      <xdr:row>80</xdr:row>
      <xdr:rowOff>265340</xdr:rowOff>
    </xdr:to>
    <xdr:pic>
      <xdr:nvPicPr>
        <xdr:cNvPr id="3564" name="Рисунок 28"/>
        <xdr:cNvPicPr>
          <a:picLocks noChangeAspect="1"/>
        </xdr:cNvPicPr>
      </xdr:nvPicPr>
      <xdr:blipFill>
        <a:blip xmlns:r="http://schemas.openxmlformats.org/officeDocument/2006/relationships" r:embed="rId21" cstate="print"/>
        <a:srcRect/>
        <a:stretch>
          <a:fillRect/>
        </a:stretch>
      </xdr:blipFill>
      <xdr:spPr bwMode="auto">
        <a:xfrm>
          <a:off x="312964" y="37031840"/>
          <a:ext cx="952500" cy="952500"/>
        </a:xfrm>
        <a:prstGeom prst="rect">
          <a:avLst/>
        </a:prstGeom>
        <a:noFill/>
        <a:ln w="9525">
          <a:noFill/>
          <a:miter lim="800000"/>
          <a:headEnd/>
          <a:tailEnd/>
        </a:ln>
      </xdr:spPr>
    </xdr:pic>
    <xdr:clientData/>
  </xdr:twoCellAnchor>
  <xdr:twoCellAnchor editAs="oneCell">
    <xdr:from>
      <xdr:col>1</xdr:col>
      <xdr:colOff>68035</xdr:colOff>
      <xdr:row>81</xdr:row>
      <xdr:rowOff>88447</xdr:rowOff>
    </xdr:from>
    <xdr:to>
      <xdr:col>1</xdr:col>
      <xdr:colOff>1020535</xdr:colOff>
      <xdr:row>83</xdr:row>
      <xdr:rowOff>265340</xdr:rowOff>
    </xdr:to>
    <xdr:pic>
      <xdr:nvPicPr>
        <xdr:cNvPr id="3565" name="Рисунок 29"/>
        <xdr:cNvPicPr>
          <a:picLocks noChangeAspect="1"/>
        </xdr:cNvPicPr>
      </xdr:nvPicPr>
      <xdr:blipFill>
        <a:blip xmlns:r="http://schemas.openxmlformats.org/officeDocument/2006/relationships" r:embed="rId22" cstate="print"/>
        <a:srcRect/>
        <a:stretch>
          <a:fillRect/>
        </a:stretch>
      </xdr:blipFill>
      <xdr:spPr bwMode="auto">
        <a:xfrm>
          <a:off x="299356" y="38147626"/>
          <a:ext cx="952500" cy="952500"/>
        </a:xfrm>
        <a:prstGeom prst="rect">
          <a:avLst/>
        </a:prstGeom>
        <a:noFill/>
        <a:ln w="9525">
          <a:noFill/>
          <a:miter lim="800000"/>
          <a:headEnd/>
          <a:tailEnd/>
        </a:ln>
      </xdr:spPr>
    </xdr:pic>
    <xdr:clientData/>
  </xdr:twoCellAnchor>
  <xdr:twoCellAnchor editAs="oneCell">
    <xdr:from>
      <xdr:col>1</xdr:col>
      <xdr:colOff>81643</xdr:colOff>
      <xdr:row>85</xdr:row>
      <xdr:rowOff>44903</xdr:rowOff>
    </xdr:from>
    <xdr:to>
      <xdr:col>1</xdr:col>
      <xdr:colOff>1034143</xdr:colOff>
      <xdr:row>86</xdr:row>
      <xdr:rowOff>417739</xdr:rowOff>
    </xdr:to>
    <xdr:pic>
      <xdr:nvPicPr>
        <xdr:cNvPr id="3566" name="Рисунок 30"/>
        <xdr:cNvPicPr>
          <a:picLocks noChangeAspect="1"/>
        </xdr:cNvPicPr>
      </xdr:nvPicPr>
      <xdr:blipFill>
        <a:blip xmlns:r="http://schemas.openxmlformats.org/officeDocument/2006/relationships" r:embed="rId23" cstate="print"/>
        <a:srcRect/>
        <a:stretch>
          <a:fillRect/>
        </a:stretch>
      </xdr:blipFill>
      <xdr:spPr bwMode="auto">
        <a:xfrm>
          <a:off x="312964" y="40566974"/>
          <a:ext cx="952500" cy="944336"/>
        </a:xfrm>
        <a:prstGeom prst="rect">
          <a:avLst/>
        </a:prstGeom>
        <a:noFill/>
        <a:ln w="9525">
          <a:noFill/>
          <a:miter lim="800000"/>
          <a:headEnd/>
          <a:tailEnd/>
        </a:ln>
      </xdr:spPr>
    </xdr:pic>
    <xdr:clientData/>
  </xdr:twoCellAnchor>
  <xdr:twoCellAnchor editAs="oneCell">
    <xdr:from>
      <xdr:col>1</xdr:col>
      <xdr:colOff>81643</xdr:colOff>
      <xdr:row>87</xdr:row>
      <xdr:rowOff>17689</xdr:rowOff>
    </xdr:from>
    <xdr:to>
      <xdr:col>1</xdr:col>
      <xdr:colOff>1034143</xdr:colOff>
      <xdr:row>88</xdr:row>
      <xdr:rowOff>404132</xdr:rowOff>
    </xdr:to>
    <xdr:pic>
      <xdr:nvPicPr>
        <xdr:cNvPr id="3567" name="Рисунок 31"/>
        <xdr:cNvPicPr>
          <a:picLocks noChangeAspect="1"/>
        </xdr:cNvPicPr>
      </xdr:nvPicPr>
      <xdr:blipFill>
        <a:blip xmlns:r="http://schemas.openxmlformats.org/officeDocument/2006/relationships" r:embed="rId24" cstate="print"/>
        <a:srcRect/>
        <a:stretch>
          <a:fillRect/>
        </a:stretch>
      </xdr:blipFill>
      <xdr:spPr bwMode="auto">
        <a:xfrm>
          <a:off x="312964" y="41614725"/>
          <a:ext cx="952500" cy="944335"/>
        </a:xfrm>
        <a:prstGeom prst="rect">
          <a:avLst/>
        </a:prstGeom>
        <a:noFill/>
        <a:ln w="9525">
          <a:noFill/>
          <a:miter lim="800000"/>
          <a:headEnd/>
          <a:tailEnd/>
        </a:ln>
      </xdr:spPr>
    </xdr:pic>
    <xdr:clientData/>
  </xdr:twoCellAnchor>
  <xdr:twoCellAnchor editAs="oneCell">
    <xdr:from>
      <xdr:col>1</xdr:col>
      <xdr:colOff>95250</xdr:colOff>
      <xdr:row>89</xdr:row>
      <xdr:rowOff>96611</xdr:rowOff>
    </xdr:from>
    <xdr:to>
      <xdr:col>1</xdr:col>
      <xdr:colOff>1047750</xdr:colOff>
      <xdr:row>91</xdr:row>
      <xdr:rowOff>273504</xdr:rowOff>
    </xdr:to>
    <xdr:pic>
      <xdr:nvPicPr>
        <xdr:cNvPr id="3568" name="Рисунок 32"/>
        <xdr:cNvPicPr>
          <a:picLocks noChangeAspect="1"/>
        </xdr:cNvPicPr>
      </xdr:nvPicPr>
      <xdr:blipFill>
        <a:blip xmlns:r="http://schemas.openxmlformats.org/officeDocument/2006/relationships" r:embed="rId25" cstate="print"/>
        <a:srcRect/>
        <a:stretch>
          <a:fillRect/>
        </a:stretch>
      </xdr:blipFill>
      <xdr:spPr bwMode="auto">
        <a:xfrm>
          <a:off x="326571" y="42809432"/>
          <a:ext cx="952500" cy="952500"/>
        </a:xfrm>
        <a:prstGeom prst="rect">
          <a:avLst/>
        </a:prstGeom>
        <a:noFill/>
        <a:ln w="9525">
          <a:noFill/>
          <a:miter lim="800000"/>
          <a:headEnd/>
          <a:tailEnd/>
        </a:ln>
      </xdr:spPr>
    </xdr:pic>
    <xdr:clientData/>
  </xdr:twoCellAnchor>
  <xdr:twoCellAnchor editAs="oneCell">
    <xdr:from>
      <xdr:col>1</xdr:col>
      <xdr:colOff>81643</xdr:colOff>
      <xdr:row>93</xdr:row>
      <xdr:rowOff>77561</xdr:rowOff>
    </xdr:from>
    <xdr:to>
      <xdr:col>1</xdr:col>
      <xdr:colOff>1034143</xdr:colOff>
      <xdr:row>95</xdr:row>
      <xdr:rowOff>255814</xdr:rowOff>
    </xdr:to>
    <xdr:pic>
      <xdr:nvPicPr>
        <xdr:cNvPr id="3571" name="Рисунок 36"/>
        <xdr:cNvPicPr>
          <a:picLocks noChangeAspect="1"/>
        </xdr:cNvPicPr>
      </xdr:nvPicPr>
      <xdr:blipFill>
        <a:blip xmlns:r="http://schemas.openxmlformats.org/officeDocument/2006/relationships" r:embed="rId26" cstate="print"/>
        <a:srcRect/>
        <a:stretch>
          <a:fillRect/>
        </a:stretch>
      </xdr:blipFill>
      <xdr:spPr bwMode="auto">
        <a:xfrm>
          <a:off x="312964" y="44300775"/>
          <a:ext cx="952500" cy="940253"/>
        </a:xfrm>
        <a:prstGeom prst="rect">
          <a:avLst/>
        </a:prstGeom>
        <a:noFill/>
        <a:ln w="9525">
          <a:noFill/>
          <a:miter lim="800000"/>
          <a:headEnd/>
          <a:tailEnd/>
        </a:ln>
      </xdr:spPr>
    </xdr:pic>
    <xdr:clientData/>
  </xdr:twoCellAnchor>
  <xdr:twoCellAnchor editAs="oneCell">
    <xdr:from>
      <xdr:col>1</xdr:col>
      <xdr:colOff>95250</xdr:colOff>
      <xdr:row>96</xdr:row>
      <xdr:rowOff>104776</xdr:rowOff>
    </xdr:from>
    <xdr:to>
      <xdr:col>1</xdr:col>
      <xdr:colOff>1047750</xdr:colOff>
      <xdr:row>98</xdr:row>
      <xdr:rowOff>228600</xdr:rowOff>
    </xdr:to>
    <xdr:pic>
      <xdr:nvPicPr>
        <xdr:cNvPr id="3572" name="Рисунок 94"/>
        <xdr:cNvPicPr>
          <a:picLocks noChangeAspect="1"/>
        </xdr:cNvPicPr>
      </xdr:nvPicPr>
      <xdr:blipFill>
        <a:blip xmlns:r="http://schemas.openxmlformats.org/officeDocument/2006/relationships" r:embed="rId26" cstate="print"/>
        <a:srcRect/>
        <a:stretch>
          <a:fillRect/>
        </a:stretch>
      </xdr:blipFill>
      <xdr:spPr bwMode="auto">
        <a:xfrm>
          <a:off x="326571" y="45430169"/>
          <a:ext cx="952500" cy="940253"/>
        </a:xfrm>
        <a:prstGeom prst="rect">
          <a:avLst/>
        </a:prstGeom>
        <a:noFill/>
        <a:ln w="9525">
          <a:noFill/>
          <a:miter lim="800000"/>
          <a:headEnd/>
          <a:tailEnd/>
        </a:ln>
      </xdr:spPr>
    </xdr:pic>
    <xdr:clientData/>
  </xdr:twoCellAnchor>
  <xdr:twoCellAnchor editAs="oneCell">
    <xdr:from>
      <xdr:col>1</xdr:col>
      <xdr:colOff>54429</xdr:colOff>
      <xdr:row>71</xdr:row>
      <xdr:rowOff>83003</xdr:rowOff>
    </xdr:from>
    <xdr:to>
      <xdr:col>1</xdr:col>
      <xdr:colOff>1006929</xdr:colOff>
      <xdr:row>73</xdr:row>
      <xdr:rowOff>287110</xdr:rowOff>
    </xdr:to>
    <xdr:pic>
      <xdr:nvPicPr>
        <xdr:cNvPr id="3575" name="Рисунок 1"/>
        <xdr:cNvPicPr>
          <a:picLocks noChangeAspect="1"/>
        </xdr:cNvPicPr>
      </xdr:nvPicPr>
      <xdr:blipFill>
        <a:blip xmlns:r="http://schemas.openxmlformats.org/officeDocument/2006/relationships" r:embed="rId27" cstate="print"/>
        <a:srcRect/>
        <a:stretch>
          <a:fillRect/>
        </a:stretch>
      </xdr:blipFill>
      <xdr:spPr bwMode="auto">
        <a:xfrm>
          <a:off x="285750" y="34223324"/>
          <a:ext cx="952500" cy="952500"/>
        </a:xfrm>
        <a:prstGeom prst="rect">
          <a:avLst/>
        </a:prstGeom>
        <a:noFill/>
        <a:ln w="9525">
          <a:noFill/>
          <a:miter lim="800000"/>
          <a:headEnd/>
          <a:tailEnd/>
        </a:ln>
      </xdr:spPr>
    </xdr:pic>
    <xdr:clientData/>
  </xdr:twoCellAnchor>
  <xdr:twoCellAnchor editAs="oneCell">
    <xdr:from>
      <xdr:col>1</xdr:col>
      <xdr:colOff>219075</xdr:colOff>
      <xdr:row>34</xdr:row>
      <xdr:rowOff>238125</xdr:rowOff>
    </xdr:from>
    <xdr:to>
      <xdr:col>1</xdr:col>
      <xdr:colOff>885825</xdr:colOff>
      <xdr:row>35</xdr:row>
      <xdr:rowOff>504825</xdr:rowOff>
    </xdr:to>
    <xdr:pic>
      <xdr:nvPicPr>
        <xdr:cNvPr id="3584" name="Рисунок 51" descr="5л канистра.jpg"/>
        <xdr:cNvPicPr>
          <a:picLocks noChangeAspect="1"/>
        </xdr:cNvPicPr>
      </xdr:nvPicPr>
      <xdr:blipFill>
        <a:blip xmlns:r="http://schemas.openxmlformats.org/officeDocument/2006/relationships" r:embed="rId28" cstate="print"/>
        <a:srcRect/>
        <a:stretch>
          <a:fillRect/>
        </a:stretch>
      </xdr:blipFill>
      <xdr:spPr bwMode="auto">
        <a:xfrm>
          <a:off x="447675" y="16544925"/>
          <a:ext cx="666750" cy="904875"/>
        </a:xfrm>
        <a:prstGeom prst="rect">
          <a:avLst/>
        </a:prstGeom>
        <a:noFill/>
        <a:ln w="9525">
          <a:noFill/>
          <a:miter lim="800000"/>
          <a:headEnd/>
          <a:tailEnd/>
        </a:ln>
      </xdr:spPr>
    </xdr:pic>
    <xdr:clientData/>
  </xdr:twoCellAnchor>
  <xdr:twoCellAnchor editAs="oneCell">
    <xdr:from>
      <xdr:col>1</xdr:col>
      <xdr:colOff>81643</xdr:colOff>
      <xdr:row>0</xdr:row>
      <xdr:rowOff>314325</xdr:rowOff>
    </xdr:from>
    <xdr:to>
      <xdr:col>2</xdr:col>
      <xdr:colOff>2132239</xdr:colOff>
      <xdr:row>1</xdr:row>
      <xdr:rowOff>352425</xdr:rowOff>
    </xdr:to>
    <xdr:pic>
      <xdr:nvPicPr>
        <xdr:cNvPr id="3589" name="Рисунок 48"/>
        <xdr:cNvPicPr>
          <a:picLocks noChangeAspect="1"/>
        </xdr:cNvPicPr>
      </xdr:nvPicPr>
      <xdr:blipFill>
        <a:blip xmlns:r="http://schemas.openxmlformats.org/officeDocument/2006/relationships" r:embed="rId29" cstate="print"/>
        <a:srcRect/>
        <a:stretch>
          <a:fillRect/>
        </a:stretch>
      </xdr:blipFill>
      <xdr:spPr bwMode="auto">
        <a:xfrm>
          <a:off x="312964" y="314325"/>
          <a:ext cx="3234418" cy="759279"/>
        </a:xfrm>
        <a:prstGeom prst="rect">
          <a:avLst/>
        </a:prstGeom>
        <a:noFill/>
        <a:ln w="9525">
          <a:noFill/>
          <a:miter lim="800000"/>
          <a:headEnd/>
          <a:tailEnd/>
        </a:ln>
      </xdr:spPr>
    </xdr:pic>
    <xdr:clientData/>
  </xdr:twoCellAnchor>
  <xdr:twoCellAnchor editAs="oneCell">
    <xdr:from>
      <xdr:col>1</xdr:col>
      <xdr:colOff>0</xdr:colOff>
      <xdr:row>103</xdr:row>
      <xdr:rowOff>0</xdr:rowOff>
    </xdr:from>
    <xdr:to>
      <xdr:col>1</xdr:col>
      <xdr:colOff>1102179</xdr:colOff>
      <xdr:row>104</xdr:row>
      <xdr:rowOff>136072</xdr:rowOff>
    </xdr:to>
    <xdr:pic>
      <xdr:nvPicPr>
        <xdr:cNvPr id="41" name="Рисунок 40" descr="5f6d96e7d080a97ce702ed663192c863.png"/>
        <xdr:cNvPicPr>
          <a:picLocks noChangeAspect="1"/>
        </xdr:cNvPicPr>
      </xdr:nvPicPr>
      <xdr:blipFill>
        <a:blip xmlns:r="http://schemas.openxmlformats.org/officeDocument/2006/relationships" r:embed="rId30" cstate="print"/>
        <a:stretch>
          <a:fillRect/>
        </a:stretch>
      </xdr:blipFill>
      <xdr:spPr>
        <a:xfrm>
          <a:off x="231321" y="50468893"/>
          <a:ext cx="1102179" cy="1102179"/>
        </a:xfrm>
        <a:prstGeom prst="rect">
          <a:avLst/>
        </a:prstGeom>
      </xdr:spPr>
    </xdr:pic>
    <xdr:clientData/>
  </xdr:twoCellAnchor>
  <xdr:twoCellAnchor editAs="oneCell">
    <xdr:from>
      <xdr:col>1</xdr:col>
      <xdr:colOff>27214</xdr:colOff>
      <xdr:row>99</xdr:row>
      <xdr:rowOff>285751</xdr:rowOff>
    </xdr:from>
    <xdr:to>
      <xdr:col>1</xdr:col>
      <xdr:colOff>1102179</xdr:colOff>
      <xdr:row>101</xdr:row>
      <xdr:rowOff>2</xdr:rowOff>
    </xdr:to>
    <xdr:pic>
      <xdr:nvPicPr>
        <xdr:cNvPr id="42" name="Рисунок 41" descr="9301a5f80ed5adb3e9d38a101d38df8c.png"/>
        <xdr:cNvPicPr>
          <a:picLocks noChangeAspect="1"/>
        </xdr:cNvPicPr>
      </xdr:nvPicPr>
      <xdr:blipFill>
        <a:blip xmlns:r="http://schemas.openxmlformats.org/officeDocument/2006/relationships" r:embed="rId31" cstate="print"/>
        <a:stretch>
          <a:fillRect/>
        </a:stretch>
      </xdr:blipFill>
      <xdr:spPr>
        <a:xfrm>
          <a:off x="258535" y="46794965"/>
          <a:ext cx="1074965" cy="1074965"/>
        </a:xfrm>
        <a:prstGeom prst="rect">
          <a:avLst/>
        </a:prstGeom>
      </xdr:spPr>
    </xdr:pic>
    <xdr:clientData/>
  </xdr:twoCellAnchor>
  <xdr:twoCellAnchor editAs="oneCell">
    <xdr:from>
      <xdr:col>0</xdr:col>
      <xdr:colOff>217714</xdr:colOff>
      <xdr:row>101</xdr:row>
      <xdr:rowOff>0</xdr:rowOff>
    </xdr:from>
    <xdr:to>
      <xdr:col>1</xdr:col>
      <xdr:colOff>1129393</xdr:colOff>
      <xdr:row>103</xdr:row>
      <xdr:rowOff>40821</xdr:rowOff>
    </xdr:to>
    <xdr:pic>
      <xdr:nvPicPr>
        <xdr:cNvPr id="44" name="Рисунок 43" descr="19db468425c250572cafb26a4040450d.png"/>
        <xdr:cNvPicPr>
          <a:picLocks noChangeAspect="1"/>
        </xdr:cNvPicPr>
      </xdr:nvPicPr>
      <xdr:blipFill>
        <a:blip xmlns:r="http://schemas.openxmlformats.org/officeDocument/2006/relationships" r:embed="rId32" cstate="print"/>
        <a:stretch>
          <a:fillRect/>
        </a:stretch>
      </xdr:blipFill>
      <xdr:spPr>
        <a:xfrm>
          <a:off x="217714" y="49339501"/>
          <a:ext cx="1143000" cy="1143000"/>
        </a:xfrm>
        <a:prstGeom prst="rect">
          <a:avLst/>
        </a:prstGeom>
      </xdr:spPr>
    </xdr:pic>
    <xdr:clientData/>
  </xdr:twoCellAnchor>
  <xdr:twoCellAnchor editAs="oneCell">
    <xdr:from>
      <xdr:col>1</xdr:col>
      <xdr:colOff>0</xdr:colOff>
      <xdr:row>104</xdr:row>
      <xdr:rowOff>326571</xdr:rowOff>
    </xdr:from>
    <xdr:to>
      <xdr:col>1</xdr:col>
      <xdr:colOff>1129393</xdr:colOff>
      <xdr:row>104</xdr:row>
      <xdr:rowOff>1455964</xdr:rowOff>
    </xdr:to>
    <xdr:pic>
      <xdr:nvPicPr>
        <xdr:cNvPr id="45" name="Рисунок 44" descr="b8216e0dba99196af4e5aec1a87b4821.png"/>
        <xdr:cNvPicPr>
          <a:picLocks noChangeAspect="1"/>
        </xdr:cNvPicPr>
      </xdr:nvPicPr>
      <xdr:blipFill>
        <a:blip xmlns:r="http://schemas.openxmlformats.org/officeDocument/2006/relationships" r:embed="rId33" cstate="print"/>
        <a:stretch>
          <a:fillRect/>
        </a:stretch>
      </xdr:blipFill>
      <xdr:spPr>
        <a:xfrm>
          <a:off x="231321" y="51952071"/>
          <a:ext cx="1129393" cy="1129393"/>
        </a:xfrm>
        <a:prstGeom prst="rect">
          <a:avLst/>
        </a:prstGeom>
      </xdr:spPr>
    </xdr:pic>
    <xdr:clientData/>
  </xdr:twoCellAnchor>
  <xdr:twoCellAnchor editAs="oneCell">
    <xdr:from>
      <xdr:col>0</xdr:col>
      <xdr:colOff>190500</xdr:colOff>
      <xdr:row>105</xdr:row>
      <xdr:rowOff>353785</xdr:rowOff>
    </xdr:from>
    <xdr:to>
      <xdr:col>1</xdr:col>
      <xdr:colOff>1129394</xdr:colOff>
      <xdr:row>106</xdr:row>
      <xdr:rowOff>585107</xdr:rowOff>
    </xdr:to>
    <xdr:pic>
      <xdr:nvPicPr>
        <xdr:cNvPr id="46" name="Рисунок 45" descr="02993174010b48122a85ea4378ba2e6c.png"/>
        <xdr:cNvPicPr>
          <a:picLocks noChangeAspect="1"/>
        </xdr:cNvPicPr>
      </xdr:nvPicPr>
      <xdr:blipFill>
        <a:blip xmlns:r="http://schemas.openxmlformats.org/officeDocument/2006/relationships" r:embed="rId34" cstate="print"/>
        <a:stretch>
          <a:fillRect/>
        </a:stretch>
      </xdr:blipFill>
      <xdr:spPr>
        <a:xfrm>
          <a:off x="190500" y="53720999"/>
          <a:ext cx="1170215" cy="1170215"/>
        </a:xfrm>
        <a:prstGeom prst="rect">
          <a:avLst/>
        </a:prstGeom>
      </xdr:spPr>
    </xdr:pic>
    <xdr:clientData/>
  </xdr:twoCellAnchor>
  <xdr:twoCellAnchor editAs="oneCell">
    <xdr:from>
      <xdr:col>0</xdr:col>
      <xdr:colOff>149680</xdr:colOff>
      <xdr:row>36</xdr:row>
      <xdr:rowOff>68036</xdr:rowOff>
    </xdr:from>
    <xdr:to>
      <xdr:col>2</xdr:col>
      <xdr:colOff>95251</xdr:colOff>
      <xdr:row>38</xdr:row>
      <xdr:rowOff>68036</xdr:rowOff>
    </xdr:to>
    <xdr:pic>
      <xdr:nvPicPr>
        <xdr:cNvPr id="47" name="Рисунок 46" descr="075c1a76b764cfee145abe28a9a6c2b9.png"/>
        <xdr:cNvPicPr>
          <a:picLocks noChangeAspect="1"/>
        </xdr:cNvPicPr>
      </xdr:nvPicPr>
      <xdr:blipFill>
        <a:blip xmlns:r="http://schemas.openxmlformats.org/officeDocument/2006/relationships" r:embed="rId35" cstate="print"/>
        <a:stretch>
          <a:fillRect/>
        </a:stretch>
      </xdr:blipFill>
      <xdr:spPr>
        <a:xfrm>
          <a:off x="149680" y="17648465"/>
          <a:ext cx="1360714" cy="1360714"/>
        </a:xfrm>
        <a:prstGeom prst="rect">
          <a:avLst/>
        </a:prstGeom>
      </xdr:spPr>
    </xdr:pic>
    <xdr:clientData/>
  </xdr:twoCellAnchor>
  <xdr:twoCellAnchor editAs="oneCell">
    <xdr:from>
      <xdr:col>0</xdr:col>
      <xdr:colOff>149680</xdr:colOff>
      <xdr:row>40</xdr:row>
      <xdr:rowOff>1</xdr:rowOff>
    </xdr:from>
    <xdr:to>
      <xdr:col>2</xdr:col>
      <xdr:colOff>81643</xdr:colOff>
      <xdr:row>42</xdr:row>
      <xdr:rowOff>108857</xdr:rowOff>
    </xdr:to>
    <xdr:pic>
      <xdr:nvPicPr>
        <xdr:cNvPr id="48" name="Рисунок 47" descr="62ba5ce585a31e3170d79a89895952c2.png"/>
        <xdr:cNvPicPr>
          <a:picLocks noChangeAspect="1"/>
        </xdr:cNvPicPr>
      </xdr:nvPicPr>
      <xdr:blipFill>
        <a:blip xmlns:r="http://schemas.openxmlformats.org/officeDocument/2006/relationships" r:embed="rId36" cstate="print"/>
        <a:stretch>
          <a:fillRect/>
        </a:stretch>
      </xdr:blipFill>
      <xdr:spPr>
        <a:xfrm>
          <a:off x="149680" y="20301858"/>
          <a:ext cx="1347106" cy="1347106"/>
        </a:xfrm>
        <a:prstGeom prst="rect">
          <a:avLst/>
        </a:prstGeom>
      </xdr:spPr>
    </xdr:pic>
    <xdr:clientData/>
  </xdr:twoCellAnchor>
  <xdr:twoCellAnchor editAs="oneCell">
    <xdr:from>
      <xdr:col>0</xdr:col>
      <xdr:colOff>190499</xdr:colOff>
      <xdr:row>42</xdr:row>
      <xdr:rowOff>54429</xdr:rowOff>
    </xdr:from>
    <xdr:to>
      <xdr:col>2</xdr:col>
      <xdr:colOff>40821</xdr:colOff>
      <xdr:row>44</xdr:row>
      <xdr:rowOff>1</xdr:rowOff>
    </xdr:to>
    <xdr:pic>
      <xdr:nvPicPr>
        <xdr:cNvPr id="49" name="Рисунок 48" descr="0e75364a0f0bca8d74ec2536106909f0.png"/>
        <xdr:cNvPicPr>
          <a:picLocks noChangeAspect="1"/>
        </xdr:cNvPicPr>
      </xdr:nvPicPr>
      <xdr:blipFill>
        <a:blip xmlns:r="http://schemas.openxmlformats.org/officeDocument/2006/relationships" r:embed="rId37" cstate="print"/>
        <a:stretch>
          <a:fillRect/>
        </a:stretch>
      </xdr:blipFill>
      <xdr:spPr>
        <a:xfrm>
          <a:off x="190499" y="21594536"/>
          <a:ext cx="1265465" cy="1265465"/>
        </a:xfrm>
        <a:prstGeom prst="rect">
          <a:avLst/>
        </a:prstGeom>
      </xdr:spPr>
    </xdr:pic>
    <xdr:clientData/>
  </xdr:twoCellAnchor>
  <xdr:twoCellAnchor editAs="oneCell">
    <xdr:from>
      <xdr:col>0</xdr:col>
      <xdr:colOff>176893</xdr:colOff>
      <xdr:row>38</xdr:row>
      <xdr:rowOff>68037</xdr:rowOff>
    </xdr:from>
    <xdr:to>
      <xdr:col>2</xdr:col>
      <xdr:colOff>81643</xdr:colOff>
      <xdr:row>40</xdr:row>
      <xdr:rowOff>27216</xdr:rowOff>
    </xdr:to>
    <xdr:pic>
      <xdr:nvPicPr>
        <xdr:cNvPr id="50" name="Рисунок 49" descr="3cfd1e2be08d5c96692407962385ab29.png"/>
        <xdr:cNvPicPr>
          <a:picLocks noChangeAspect="1"/>
        </xdr:cNvPicPr>
      </xdr:nvPicPr>
      <xdr:blipFill>
        <a:blip xmlns:r="http://schemas.openxmlformats.org/officeDocument/2006/relationships" r:embed="rId38" cstate="print"/>
        <a:stretch>
          <a:fillRect/>
        </a:stretch>
      </xdr:blipFill>
      <xdr:spPr>
        <a:xfrm>
          <a:off x="176893" y="19009180"/>
          <a:ext cx="1319893" cy="1319893"/>
        </a:xfrm>
        <a:prstGeom prst="rect">
          <a:avLst/>
        </a:prstGeom>
      </xdr:spPr>
    </xdr:pic>
    <xdr:clientData/>
  </xdr:twoCellAnchor>
  <xdr:twoCellAnchor editAs="oneCell">
    <xdr:from>
      <xdr:col>1</xdr:col>
      <xdr:colOff>27215</xdr:colOff>
      <xdr:row>44</xdr:row>
      <xdr:rowOff>95250</xdr:rowOff>
    </xdr:from>
    <xdr:to>
      <xdr:col>1</xdr:col>
      <xdr:colOff>1115786</xdr:colOff>
      <xdr:row>45</xdr:row>
      <xdr:rowOff>585107</xdr:rowOff>
    </xdr:to>
    <xdr:pic>
      <xdr:nvPicPr>
        <xdr:cNvPr id="51" name="Рисунок 50" descr="kraska_ognezawitnaya_inter_ernaya_10_l.jpg"/>
        <xdr:cNvPicPr>
          <a:picLocks noChangeAspect="1"/>
        </xdr:cNvPicPr>
      </xdr:nvPicPr>
      <xdr:blipFill>
        <a:blip xmlns:r="http://schemas.openxmlformats.org/officeDocument/2006/relationships" r:embed="rId39" cstate="print"/>
        <a:stretch>
          <a:fillRect/>
        </a:stretch>
      </xdr:blipFill>
      <xdr:spPr>
        <a:xfrm>
          <a:off x="258536" y="22955250"/>
          <a:ext cx="1088571" cy="1211036"/>
        </a:xfrm>
        <a:prstGeom prst="rect">
          <a:avLst/>
        </a:prstGeom>
      </xdr:spPr>
    </xdr:pic>
    <xdr:clientData/>
  </xdr:twoCellAnchor>
  <xdr:twoCellAnchor editAs="oneCell">
    <xdr:from>
      <xdr:col>0</xdr:col>
      <xdr:colOff>190501</xdr:colOff>
      <xdr:row>17</xdr:row>
      <xdr:rowOff>530677</xdr:rowOff>
    </xdr:from>
    <xdr:to>
      <xdr:col>2</xdr:col>
      <xdr:colOff>0</xdr:colOff>
      <xdr:row>20</xdr:row>
      <xdr:rowOff>40819</xdr:rowOff>
    </xdr:to>
    <xdr:pic>
      <xdr:nvPicPr>
        <xdr:cNvPr id="52" name="Рисунок 51" descr="214abb324fbf91325cf5b910c179a1f9.png"/>
        <xdr:cNvPicPr>
          <a:picLocks noChangeAspect="1"/>
        </xdr:cNvPicPr>
      </xdr:nvPicPr>
      <xdr:blipFill>
        <a:blip xmlns:r="http://schemas.openxmlformats.org/officeDocument/2006/relationships" r:embed="rId40" cstate="print"/>
        <a:stretch>
          <a:fillRect/>
        </a:stretch>
      </xdr:blipFill>
      <xdr:spPr>
        <a:xfrm>
          <a:off x="190501" y="9130391"/>
          <a:ext cx="1224642" cy="1224642"/>
        </a:xfrm>
        <a:prstGeom prst="rect">
          <a:avLst/>
        </a:prstGeom>
      </xdr:spPr>
    </xdr:pic>
    <xdr:clientData/>
  </xdr:twoCellAnchor>
  <xdr:twoCellAnchor editAs="oneCell">
    <xdr:from>
      <xdr:col>11</xdr:col>
      <xdr:colOff>272142</xdr:colOff>
      <xdr:row>0</xdr:row>
      <xdr:rowOff>81643</xdr:rowOff>
    </xdr:from>
    <xdr:to>
      <xdr:col>11</xdr:col>
      <xdr:colOff>1469572</xdr:colOff>
      <xdr:row>1</xdr:row>
      <xdr:rowOff>603771</xdr:rowOff>
    </xdr:to>
    <xdr:pic>
      <xdr:nvPicPr>
        <xdr:cNvPr id="53" name="Рисунок 52">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 xmlns:a14="http://schemas.microsoft.com/office/drawing/2010/main" val="0"/>
            </a:ext>
          </a:extLst>
        </a:blip>
        <a:srcRect/>
        <a:stretch>
          <a:fillRect/>
        </a:stretch>
      </xdr:blipFill>
      <xdr:spPr bwMode="auto">
        <a:xfrm>
          <a:off x="12994821" y="81643"/>
          <a:ext cx="1197430" cy="1243307"/>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1</xdr:col>
      <xdr:colOff>27217</xdr:colOff>
      <xdr:row>46</xdr:row>
      <xdr:rowOff>149679</xdr:rowOff>
    </xdr:from>
    <xdr:to>
      <xdr:col>1</xdr:col>
      <xdr:colOff>1112497</xdr:colOff>
      <xdr:row>47</xdr:row>
      <xdr:rowOff>435428</xdr:rowOff>
    </xdr:to>
    <xdr:pic>
      <xdr:nvPicPr>
        <xdr:cNvPr id="1025" name="Picture 1" descr="5 кг"/>
        <xdr:cNvPicPr>
          <a:picLocks noChangeAspect="1" noChangeArrowheads="1"/>
        </xdr:cNvPicPr>
      </xdr:nvPicPr>
      <xdr:blipFill>
        <a:blip xmlns:r="http://schemas.openxmlformats.org/officeDocument/2006/relationships" r:embed="rId42" cstate="print"/>
        <a:srcRect/>
        <a:stretch>
          <a:fillRect/>
        </a:stretch>
      </xdr:blipFill>
      <xdr:spPr bwMode="auto">
        <a:xfrm>
          <a:off x="258538" y="25595036"/>
          <a:ext cx="1085280" cy="1088571"/>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390525</xdr:colOff>
      <xdr:row>48</xdr:row>
      <xdr:rowOff>0</xdr:rowOff>
    </xdr:from>
    <xdr:to>
      <xdr:col>10</xdr:col>
      <xdr:colOff>904875</xdr:colOff>
      <xdr:row>48</xdr:row>
      <xdr:rowOff>0</xdr:rowOff>
    </xdr:to>
    <xdr:pic>
      <xdr:nvPicPr>
        <xdr:cNvPr id="4237"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1363325" y="18554700"/>
          <a:ext cx="1524000" cy="0"/>
        </a:xfrm>
        <a:prstGeom prst="rect">
          <a:avLst/>
        </a:prstGeom>
        <a:noFill/>
        <a:ln w="9525">
          <a:noFill/>
          <a:miter lim="800000"/>
          <a:headEnd/>
          <a:tailEnd/>
        </a:ln>
      </xdr:spPr>
    </xdr:pic>
    <xdr:clientData/>
  </xdr:twoCellAnchor>
  <xdr:twoCellAnchor editAs="oneCell">
    <xdr:from>
      <xdr:col>8</xdr:col>
      <xdr:colOff>504825</xdr:colOff>
      <xdr:row>48</xdr:row>
      <xdr:rowOff>0</xdr:rowOff>
    </xdr:from>
    <xdr:to>
      <xdr:col>10</xdr:col>
      <xdr:colOff>19050</xdr:colOff>
      <xdr:row>48</xdr:row>
      <xdr:rowOff>0</xdr:rowOff>
    </xdr:to>
    <xdr:pic>
      <xdr:nvPicPr>
        <xdr:cNvPr id="4238"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0115550" y="18554700"/>
          <a:ext cx="1885950" cy="0"/>
        </a:xfrm>
        <a:prstGeom prst="rect">
          <a:avLst/>
        </a:prstGeom>
        <a:noFill/>
        <a:ln w="9525">
          <a:noFill/>
          <a:miter lim="800000"/>
          <a:headEnd/>
          <a:tailEnd/>
        </a:ln>
      </xdr:spPr>
    </xdr:pic>
    <xdr:clientData/>
  </xdr:twoCellAnchor>
  <xdr:twoCellAnchor editAs="oneCell">
    <xdr:from>
      <xdr:col>7</xdr:col>
      <xdr:colOff>257175</xdr:colOff>
      <xdr:row>0</xdr:row>
      <xdr:rowOff>190500</xdr:rowOff>
    </xdr:from>
    <xdr:to>
      <xdr:col>10</xdr:col>
      <xdr:colOff>666750</xdr:colOff>
      <xdr:row>1</xdr:row>
      <xdr:rowOff>390525</xdr:rowOff>
    </xdr:to>
    <xdr:pic>
      <xdr:nvPicPr>
        <xdr:cNvPr id="4239" name="Рисунок 1"/>
        <xdr:cNvPicPr>
          <a:picLocks noChangeAspect="1"/>
        </xdr:cNvPicPr>
      </xdr:nvPicPr>
      <xdr:blipFill>
        <a:blip xmlns:r="http://schemas.openxmlformats.org/officeDocument/2006/relationships" r:embed="rId2" cstate="print"/>
        <a:srcRect/>
        <a:stretch>
          <a:fillRect/>
        </a:stretch>
      </xdr:blipFill>
      <xdr:spPr bwMode="auto">
        <a:xfrm>
          <a:off x="8982075" y="190500"/>
          <a:ext cx="3667125" cy="914400"/>
        </a:xfrm>
        <a:prstGeom prst="rect">
          <a:avLst/>
        </a:prstGeom>
        <a:noFill/>
        <a:ln w="9525">
          <a:noFill/>
          <a:miter lim="800000"/>
          <a:headEnd/>
          <a:tailEnd/>
        </a:ln>
      </xdr:spPr>
    </xdr:pic>
    <xdr:clientData/>
  </xdr:twoCellAnchor>
  <xdr:twoCellAnchor editAs="oneCell">
    <xdr:from>
      <xdr:col>1</xdr:col>
      <xdr:colOff>95250</xdr:colOff>
      <xdr:row>11</xdr:row>
      <xdr:rowOff>257175</xdr:rowOff>
    </xdr:from>
    <xdr:to>
      <xdr:col>1</xdr:col>
      <xdr:colOff>1152525</xdr:colOff>
      <xdr:row>12</xdr:row>
      <xdr:rowOff>371475</xdr:rowOff>
    </xdr:to>
    <xdr:pic>
      <xdr:nvPicPr>
        <xdr:cNvPr id="4240" name="Рисунок 3"/>
        <xdr:cNvPicPr>
          <a:picLocks noChangeAspect="1"/>
        </xdr:cNvPicPr>
      </xdr:nvPicPr>
      <xdr:blipFill>
        <a:blip xmlns:r="http://schemas.openxmlformats.org/officeDocument/2006/relationships" r:embed="rId3" cstate="print"/>
        <a:srcRect/>
        <a:stretch>
          <a:fillRect/>
        </a:stretch>
      </xdr:blipFill>
      <xdr:spPr bwMode="auto">
        <a:xfrm>
          <a:off x="323850" y="4943475"/>
          <a:ext cx="1057275" cy="914400"/>
        </a:xfrm>
        <a:prstGeom prst="rect">
          <a:avLst/>
        </a:prstGeom>
        <a:noFill/>
        <a:ln w="9525">
          <a:noFill/>
          <a:miter lim="800000"/>
          <a:headEnd/>
          <a:tailEnd/>
        </a:ln>
      </xdr:spPr>
    </xdr:pic>
    <xdr:clientData/>
  </xdr:twoCellAnchor>
  <xdr:twoCellAnchor editAs="oneCell">
    <xdr:from>
      <xdr:col>1</xdr:col>
      <xdr:colOff>83003</xdr:colOff>
      <xdr:row>15</xdr:row>
      <xdr:rowOff>145597</xdr:rowOff>
    </xdr:from>
    <xdr:to>
      <xdr:col>1</xdr:col>
      <xdr:colOff>1140278</xdr:colOff>
      <xdr:row>17</xdr:row>
      <xdr:rowOff>88447</xdr:rowOff>
    </xdr:to>
    <xdr:pic>
      <xdr:nvPicPr>
        <xdr:cNvPr id="4241" name="Рисунок 4"/>
        <xdr:cNvPicPr>
          <a:picLocks noChangeAspect="1"/>
        </xdr:cNvPicPr>
      </xdr:nvPicPr>
      <xdr:blipFill>
        <a:blip xmlns:r="http://schemas.openxmlformats.org/officeDocument/2006/relationships" r:embed="rId4" cstate="print"/>
        <a:srcRect/>
        <a:stretch>
          <a:fillRect/>
        </a:stretch>
      </xdr:blipFill>
      <xdr:spPr bwMode="auto">
        <a:xfrm>
          <a:off x="314324" y="6894740"/>
          <a:ext cx="1057275" cy="895350"/>
        </a:xfrm>
        <a:prstGeom prst="rect">
          <a:avLst/>
        </a:prstGeom>
        <a:noFill/>
        <a:ln w="9525">
          <a:noFill/>
          <a:miter lim="800000"/>
          <a:headEnd/>
          <a:tailEnd/>
        </a:ln>
      </xdr:spPr>
    </xdr:pic>
    <xdr:clientData/>
  </xdr:twoCellAnchor>
  <xdr:twoCellAnchor editAs="oneCell">
    <xdr:from>
      <xdr:col>1</xdr:col>
      <xdr:colOff>43585</xdr:colOff>
      <xdr:row>18</xdr:row>
      <xdr:rowOff>394607</xdr:rowOff>
    </xdr:from>
    <xdr:to>
      <xdr:col>1</xdr:col>
      <xdr:colOff>1239312</xdr:colOff>
      <xdr:row>20</xdr:row>
      <xdr:rowOff>476249</xdr:rowOff>
    </xdr:to>
    <xdr:pic>
      <xdr:nvPicPr>
        <xdr:cNvPr id="4242" name="Рисунок 5"/>
        <xdr:cNvPicPr>
          <a:picLocks noChangeAspect="1"/>
        </xdr:cNvPicPr>
      </xdr:nvPicPr>
      <xdr:blipFill>
        <a:blip xmlns:r="http://schemas.openxmlformats.org/officeDocument/2006/relationships" r:embed="rId5" cstate="print"/>
        <a:srcRect/>
        <a:stretch>
          <a:fillRect/>
        </a:stretch>
      </xdr:blipFill>
      <xdr:spPr bwMode="auto">
        <a:xfrm>
          <a:off x="274906" y="8885464"/>
          <a:ext cx="1195727" cy="1034142"/>
        </a:xfrm>
        <a:prstGeom prst="rect">
          <a:avLst/>
        </a:prstGeom>
        <a:noFill/>
        <a:ln w="9525">
          <a:noFill/>
          <a:miter lim="800000"/>
          <a:headEnd/>
          <a:tailEnd/>
        </a:ln>
      </xdr:spPr>
    </xdr:pic>
    <xdr:clientData/>
  </xdr:twoCellAnchor>
  <xdr:twoCellAnchor editAs="oneCell">
    <xdr:from>
      <xdr:col>1</xdr:col>
      <xdr:colOff>123825</xdr:colOff>
      <xdr:row>23</xdr:row>
      <xdr:rowOff>276225</xdr:rowOff>
    </xdr:from>
    <xdr:to>
      <xdr:col>1</xdr:col>
      <xdr:colOff>1181100</xdr:colOff>
      <xdr:row>25</xdr:row>
      <xdr:rowOff>228600</xdr:rowOff>
    </xdr:to>
    <xdr:pic>
      <xdr:nvPicPr>
        <xdr:cNvPr id="4243" name="Рисунок 6"/>
        <xdr:cNvPicPr>
          <a:picLocks noChangeAspect="1"/>
        </xdr:cNvPicPr>
      </xdr:nvPicPr>
      <xdr:blipFill>
        <a:blip xmlns:r="http://schemas.openxmlformats.org/officeDocument/2006/relationships" r:embed="rId6" cstate="print"/>
        <a:srcRect/>
        <a:stretch>
          <a:fillRect/>
        </a:stretch>
      </xdr:blipFill>
      <xdr:spPr bwMode="auto">
        <a:xfrm>
          <a:off x="352425" y="9953625"/>
          <a:ext cx="1057275" cy="904875"/>
        </a:xfrm>
        <a:prstGeom prst="rect">
          <a:avLst/>
        </a:prstGeom>
        <a:noFill/>
        <a:ln w="9525">
          <a:noFill/>
          <a:miter lim="800000"/>
          <a:headEnd/>
          <a:tailEnd/>
        </a:ln>
      </xdr:spPr>
    </xdr:pic>
    <xdr:clientData/>
  </xdr:twoCellAnchor>
  <xdr:twoCellAnchor editAs="oneCell">
    <xdr:from>
      <xdr:col>1</xdr:col>
      <xdr:colOff>137433</xdr:colOff>
      <xdr:row>27</xdr:row>
      <xdr:rowOff>406853</xdr:rowOff>
    </xdr:from>
    <xdr:to>
      <xdr:col>1</xdr:col>
      <xdr:colOff>1194708</xdr:colOff>
      <xdr:row>30</xdr:row>
      <xdr:rowOff>110217</xdr:rowOff>
    </xdr:to>
    <xdr:pic>
      <xdr:nvPicPr>
        <xdr:cNvPr id="4244" name="Рисунок 7"/>
        <xdr:cNvPicPr>
          <a:picLocks noChangeAspect="1"/>
        </xdr:cNvPicPr>
      </xdr:nvPicPr>
      <xdr:blipFill>
        <a:blip xmlns:r="http://schemas.openxmlformats.org/officeDocument/2006/relationships" r:embed="rId7" cstate="print"/>
        <a:srcRect/>
        <a:stretch>
          <a:fillRect/>
        </a:stretch>
      </xdr:blipFill>
      <xdr:spPr bwMode="auto">
        <a:xfrm>
          <a:off x="368754" y="12830174"/>
          <a:ext cx="1057275" cy="914400"/>
        </a:xfrm>
        <a:prstGeom prst="rect">
          <a:avLst/>
        </a:prstGeom>
        <a:noFill/>
        <a:ln w="9525">
          <a:noFill/>
          <a:miter lim="800000"/>
          <a:headEnd/>
          <a:tailEnd/>
        </a:ln>
      </xdr:spPr>
    </xdr:pic>
    <xdr:clientData/>
  </xdr:twoCellAnchor>
  <xdr:twoCellAnchor editAs="oneCell">
    <xdr:from>
      <xdr:col>1</xdr:col>
      <xdr:colOff>123825</xdr:colOff>
      <xdr:row>32</xdr:row>
      <xdr:rowOff>129268</xdr:rowOff>
    </xdr:from>
    <xdr:to>
      <xdr:col>1</xdr:col>
      <xdr:colOff>1181100</xdr:colOff>
      <xdr:row>34</xdr:row>
      <xdr:rowOff>390525</xdr:rowOff>
    </xdr:to>
    <xdr:pic>
      <xdr:nvPicPr>
        <xdr:cNvPr id="4245" name="Рисунок 8"/>
        <xdr:cNvPicPr>
          <a:picLocks noChangeAspect="1"/>
        </xdr:cNvPicPr>
      </xdr:nvPicPr>
      <xdr:blipFill>
        <a:blip xmlns:r="http://schemas.openxmlformats.org/officeDocument/2006/relationships" r:embed="rId8" cstate="print"/>
        <a:srcRect/>
        <a:stretch>
          <a:fillRect/>
        </a:stretch>
      </xdr:blipFill>
      <xdr:spPr bwMode="auto">
        <a:xfrm>
          <a:off x="355146" y="12498161"/>
          <a:ext cx="1057275" cy="914400"/>
        </a:xfrm>
        <a:prstGeom prst="rect">
          <a:avLst/>
        </a:prstGeom>
        <a:noFill/>
        <a:ln w="9525">
          <a:noFill/>
          <a:miter lim="800000"/>
          <a:headEnd/>
          <a:tailEnd/>
        </a:ln>
      </xdr:spPr>
    </xdr:pic>
    <xdr:clientData/>
  </xdr:twoCellAnchor>
  <xdr:twoCellAnchor editAs="oneCell">
    <xdr:from>
      <xdr:col>0</xdr:col>
      <xdr:colOff>226602</xdr:colOff>
      <xdr:row>36</xdr:row>
      <xdr:rowOff>352425</xdr:rowOff>
    </xdr:from>
    <xdr:to>
      <xdr:col>1</xdr:col>
      <xdr:colOff>1208314</xdr:colOff>
      <xdr:row>39</xdr:row>
      <xdr:rowOff>449035</xdr:rowOff>
    </xdr:to>
    <xdr:pic>
      <xdr:nvPicPr>
        <xdr:cNvPr id="4246" name="Рисунок 9"/>
        <xdr:cNvPicPr>
          <a:picLocks noChangeAspect="1"/>
        </xdr:cNvPicPr>
      </xdr:nvPicPr>
      <xdr:blipFill>
        <a:blip xmlns:r="http://schemas.openxmlformats.org/officeDocument/2006/relationships" r:embed="rId9" cstate="print"/>
        <a:srcRect/>
        <a:stretch>
          <a:fillRect/>
        </a:stretch>
      </xdr:blipFill>
      <xdr:spPr bwMode="auto">
        <a:xfrm>
          <a:off x="226602" y="14517461"/>
          <a:ext cx="1213033" cy="1049110"/>
        </a:xfrm>
        <a:prstGeom prst="rect">
          <a:avLst/>
        </a:prstGeom>
        <a:noFill/>
        <a:ln w="9525">
          <a:noFill/>
          <a:miter lim="800000"/>
          <a:headEnd/>
          <a:tailEnd/>
        </a:ln>
      </xdr:spPr>
    </xdr:pic>
    <xdr:clientData/>
  </xdr:twoCellAnchor>
  <xdr:twoCellAnchor editAs="oneCell">
    <xdr:from>
      <xdr:col>1</xdr:col>
      <xdr:colOff>108857</xdr:colOff>
      <xdr:row>42</xdr:row>
      <xdr:rowOff>270782</xdr:rowOff>
    </xdr:from>
    <xdr:to>
      <xdr:col>1</xdr:col>
      <xdr:colOff>1166132</xdr:colOff>
      <xdr:row>44</xdr:row>
      <xdr:rowOff>189139</xdr:rowOff>
    </xdr:to>
    <xdr:pic>
      <xdr:nvPicPr>
        <xdr:cNvPr id="4247" name="Рисунок 10"/>
        <xdr:cNvPicPr>
          <a:picLocks noChangeAspect="1"/>
        </xdr:cNvPicPr>
      </xdr:nvPicPr>
      <xdr:blipFill>
        <a:blip xmlns:r="http://schemas.openxmlformats.org/officeDocument/2006/relationships" r:embed="rId10" cstate="print"/>
        <a:srcRect/>
        <a:stretch>
          <a:fillRect/>
        </a:stretch>
      </xdr:blipFill>
      <xdr:spPr bwMode="auto">
        <a:xfrm>
          <a:off x="340178" y="16245568"/>
          <a:ext cx="1057275" cy="911678"/>
        </a:xfrm>
        <a:prstGeom prst="rect">
          <a:avLst/>
        </a:prstGeom>
        <a:noFill/>
        <a:ln w="9525">
          <a:noFill/>
          <a:miter lim="800000"/>
          <a:headEnd/>
          <a:tailEnd/>
        </a:ln>
      </xdr:spPr>
    </xdr:pic>
    <xdr:clientData/>
  </xdr:twoCellAnchor>
  <xdr:twoCellAnchor editAs="oneCell">
    <xdr:from>
      <xdr:col>1</xdr:col>
      <xdr:colOff>123825</xdr:colOff>
      <xdr:row>46</xdr:row>
      <xdr:rowOff>85725</xdr:rowOff>
    </xdr:from>
    <xdr:to>
      <xdr:col>1</xdr:col>
      <xdr:colOff>1181100</xdr:colOff>
      <xdr:row>47</xdr:row>
      <xdr:rowOff>371476</xdr:rowOff>
    </xdr:to>
    <xdr:pic>
      <xdr:nvPicPr>
        <xdr:cNvPr id="4248" name="Рисунок 1"/>
        <xdr:cNvPicPr>
          <a:picLocks noChangeAspect="1"/>
        </xdr:cNvPicPr>
      </xdr:nvPicPr>
      <xdr:blipFill>
        <a:blip xmlns:r="http://schemas.openxmlformats.org/officeDocument/2006/relationships" r:embed="rId11" cstate="print"/>
        <a:srcRect/>
        <a:stretch>
          <a:fillRect/>
        </a:stretch>
      </xdr:blipFill>
      <xdr:spPr bwMode="auto">
        <a:xfrm>
          <a:off x="352425" y="17554575"/>
          <a:ext cx="1057275" cy="923925"/>
        </a:xfrm>
        <a:prstGeom prst="rect">
          <a:avLst/>
        </a:prstGeom>
        <a:noFill/>
        <a:ln w="9525">
          <a:noFill/>
          <a:miter lim="800000"/>
          <a:headEnd/>
          <a:tailEnd/>
        </a:ln>
      </xdr:spPr>
    </xdr:pic>
    <xdr:clientData/>
  </xdr:twoCellAnchor>
  <xdr:twoCellAnchor editAs="oneCell">
    <xdr:from>
      <xdr:col>1</xdr:col>
      <xdr:colOff>123825</xdr:colOff>
      <xdr:row>7</xdr:row>
      <xdr:rowOff>276225</xdr:rowOff>
    </xdr:from>
    <xdr:to>
      <xdr:col>1</xdr:col>
      <xdr:colOff>1181100</xdr:colOff>
      <xdr:row>9</xdr:row>
      <xdr:rowOff>500742</xdr:rowOff>
    </xdr:to>
    <xdr:pic>
      <xdr:nvPicPr>
        <xdr:cNvPr id="4249" name="Рисунок 2"/>
        <xdr:cNvPicPr>
          <a:picLocks noChangeAspect="1"/>
        </xdr:cNvPicPr>
      </xdr:nvPicPr>
      <xdr:blipFill>
        <a:blip xmlns:r="http://schemas.openxmlformats.org/officeDocument/2006/relationships" r:embed="rId12" cstate="print"/>
        <a:srcRect/>
        <a:stretch>
          <a:fillRect/>
        </a:stretch>
      </xdr:blipFill>
      <xdr:spPr bwMode="auto">
        <a:xfrm>
          <a:off x="352425" y="3267075"/>
          <a:ext cx="1057275" cy="904875"/>
        </a:xfrm>
        <a:prstGeom prst="rect">
          <a:avLst/>
        </a:prstGeom>
        <a:noFill/>
        <a:ln w="9525">
          <a:noFill/>
          <a:miter lim="800000"/>
          <a:headEnd/>
          <a:tailEnd/>
        </a:ln>
      </xdr:spPr>
    </xdr:pic>
    <xdr:clientData/>
  </xdr:twoCellAnchor>
  <xdr:twoCellAnchor editAs="oneCell">
    <xdr:from>
      <xdr:col>1</xdr:col>
      <xdr:colOff>95250</xdr:colOff>
      <xdr:row>0</xdr:row>
      <xdr:rowOff>257175</xdr:rowOff>
    </xdr:from>
    <xdr:to>
      <xdr:col>2</xdr:col>
      <xdr:colOff>2209800</xdr:colOff>
      <xdr:row>1</xdr:row>
      <xdr:rowOff>314325</xdr:rowOff>
    </xdr:to>
    <xdr:pic>
      <xdr:nvPicPr>
        <xdr:cNvPr id="4250" name="Рисунок 16"/>
        <xdr:cNvPicPr>
          <a:picLocks noChangeAspect="1"/>
        </xdr:cNvPicPr>
      </xdr:nvPicPr>
      <xdr:blipFill>
        <a:blip xmlns:r="http://schemas.openxmlformats.org/officeDocument/2006/relationships" r:embed="rId13" cstate="print"/>
        <a:srcRect/>
        <a:stretch>
          <a:fillRect/>
        </a:stretch>
      </xdr:blipFill>
      <xdr:spPr bwMode="auto">
        <a:xfrm>
          <a:off x="323850" y="257175"/>
          <a:ext cx="3390900" cy="7715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352425</xdr:colOff>
      <xdr:row>0</xdr:row>
      <xdr:rowOff>85725</xdr:rowOff>
    </xdr:from>
    <xdr:to>
      <xdr:col>10</xdr:col>
      <xdr:colOff>388554</xdr:colOff>
      <xdr:row>1</xdr:row>
      <xdr:rowOff>457200</xdr:rowOff>
    </xdr:to>
    <xdr:pic>
      <xdr:nvPicPr>
        <xdr:cNvPr id="5211" name="Рисунок 2"/>
        <xdr:cNvPicPr>
          <a:picLocks noChangeAspect="1"/>
        </xdr:cNvPicPr>
      </xdr:nvPicPr>
      <xdr:blipFill>
        <a:blip xmlns:r="http://schemas.openxmlformats.org/officeDocument/2006/relationships" r:embed="rId1" cstate="print"/>
        <a:srcRect/>
        <a:stretch>
          <a:fillRect/>
        </a:stretch>
      </xdr:blipFill>
      <xdr:spPr bwMode="auto">
        <a:xfrm>
          <a:off x="9372600" y="85725"/>
          <a:ext cx="3228975" cy="1085850"/>
        </a:xfrm>
        <a:prstGeom prst="rect">
          <a:avLst/>
        </a:prstGeom>
        <a:noFill/>
        <a:ln w="9525">
          <a:noFill/>
          <a:miter lim="800000"/>
          <a:headEnd/>
          <a:tailEnd/>
        </a:ln>
      </xdr:spPr>
    </xdr:pic>
    <xdr:clientData/>
  </xdr:twoCellAnchor>
  <xdr:twoCellAnchor editAs="oneCell">
    <xdr:from>
      <xdr:col>1</xdr:col>
      <xdr:colOff>200025</xdr:colOff>
      <xdr:row>12</xdr:row>
      <xdr:rowOff>104775</xdr:rowOff>
    </xdr:from>
    <xdr:to>
      <xdr:col>1</xdr:col>
      <xdr:colOff>1104900</xdr:colOff>
      <xdr:row>16</xdr:row>
      <xdr:rowOff>85725</xdr:rowOff>
    </xdr:to>
    <xdr:pic>
      <xdr:nvPicPr>
        <xdr:cNvPr id="5212" name="Рисунок 2"/>
        <xdr:cNvPicPr>
          <a:picLocks noChangeAspect="1"/>
        </xdr:cNvPicPr>
      </xdr:nvPicPr>
      <xdr:blipFill>
        <a:blip xmlns:r="http://schemas.openxmlformats.org/officeDocument/2006/relationships" r:embed="rId2" cstate="print"/>
        <a:srcRect/>
        <a:stretch>
          <a:fillRect/>
        </a:stretch>
      </xdr:blipFill>
      <xdr:spPr bwMode="auto">
        <a:xfrm>
          <a:off x="428625" y="4857750"/>
          <a:ext cx="904875" cy="1276350"/>
        </a:xfrm>
        <a:prstGeom prst="rect">
          <a:avLst/>
        </a:prstGeom>
        <a:noFill/>
        <a:ln w="9525">
          <a:noFill/>
          <a:miter lim="800000"/>
          <a:headEnd/>
          <a:tailEnd/>
        </a:ln>
      </xdr:spPr>
    </xdr:pic>
    <xdr:clientData/>
  </xdr:twoCellAnchor>
  <xdr:twoCellAnchor editAs="oneCell">
    <xdr:from>
      <xdr:col>1</xdr:col>
      <xdr:colOff>228600</xdr:colOff>
      <xdr:row>23</xdr:row>
      <xdr:rowOff>85725</xdr:rowOff>
    </xdr:from>
    <xdr:to>
      <xdr:col>1</xdr:col>
      <xdr:colOff>1057275</xdr:colOff>
      <xdr:row>23</xdr:row>
      <xdr:rowOff>1219200</xdr:rowOff>
    </xdr:to>
    <xdr:pic>
      <xdr:nvPicPr>
        <xdr:cNvPr id="5213" name="Рисунок 3"/>
        <xdr:cNvPicPr>
          <a:picLocks noChangeAspect="1"/>
        </xdr:cNvPicPr>
      </xdr:nvPicPr>
      <xdr:blipFill>
        <a:blip xmlns:r="http://schemas.openxmlformats.org/officeDocument/2006/relationships" r:embed="rId3" cstate="print"/>
        <a:srcRect/>
        <a:stretch>
          <a:fillRect/>
        </a:stretch>
      </xdr:blipFill>
      <xdr:spPr bwMode="auto">
        <a:xfrm>
          <a:off x="457200" y="8362950"/>
          <a:ext cx="828675" cy="1133475"/>
        </a:xfrm>
        <a:prstGeom prst="rect">
          <a:avLst/>
        </a:prstGeom>
        <a:noFill/>
        <a:ln w="9525">
          <a:noFill/>
          <a:miter lim="800000"/>
          <a:headEnd/>
          <a:tailEnd/>
        </a:ln>
      </xdr:spPr>
    </xdr:pic>
    <xdr:clientData/>
  </xdr:twoCellAnchor>
  <xdr:twoCellAnchor editAs="oneCell">
    <xdr:from>
      <xdr:col>1</xdr:col>
      <xdr:colOff>66675</xdr:colOff>
      <xdr:row>26</xdr:row>
      <xdr:rowOff>276225</xdr:rowOff>
    </xdr:from>
    <xdr:to>
      <xdr:col>1</xdr:col>
      <xdr:colOff>1238250</xdr:colOff>
      <xdr:row>27</xdr:row>
      <xdr:rowOff>495300</xdr:rowOff>
    </xdr:to>
    <xdr:pic>
      <xdr:nvPicPr>
        <xdr:cNvPr id="5214" name="Рисунок 4"/>
        <xdr:cNvPicPr>
          <a:picLocks noChangeAspect="1"/>
        </xdr:cNvPicPr>
      </xdr:nvPicPr>
      <xdr:blipFill>
        <a:blip xmlns:r="http://schemas.openxmlformats.org/officeDocument/2006/relationships" r:embed="rId4" cstate="print"/>
        <a:srcRect/>
        <a:stretch>
          <a:fillRect/>
        </a:stretch>
      </xdr:blipFill>
      <xdr:spPr bwMode="auto">
        <a:xfrm>
          <a:off x="295275" y="10525125"/>
          <a:ext cx="1171575" cy="1038225"/>
        </a:xfrm>
        <a:prstGeom prst="rect">
          <a:avLst/>
        </a:prstGeom>
        <a:noFill/>
        <a:ln w="9525">
          <a:noFill/>
          <a:miter lim="800000"/>
          <a:headEnd/>
          <a:tailEnd/>
        </a:ln>
      </xdr:spPr>
    </xdr:pic>
    <xdr:clientData/>
  </xdr:twoCellAnchor>
  <xdr:twoCellAnchor editAs="oneCell">
    <xdr:from>
      <xdr:col>1</xdr:col>
      <xdr:colOff>66675</xdr:colOff>
      <xdr:row>28</xdr:row>
      <xdr:rowOff>314325</xdr:rowOff>
    </xdr:from>
    <xdr:to>
      <xdr:col>1</xdr:col>
      <xdr:colOff>1228725</xdr:colOff>
      <xdr:row>28</xdr:row>
      <xdr:rowOff>1371600</xdr:rowOff>
    </xdr:to>
    <xdr:pic>
      <xdr:nvPicPr>
        <xdr:cNvPr id="5215" name="Рисунок 5"/>
        <xdr:cNvPicPr>
          <a:picLocks noChangeAspect="1"/>
        </xdr:cNvPicPr>
      </xdr:nvPicPr>
      <xdr:blipFill>
        <a:blip xmlns:r="http://schemas.openxmlformats.org/officeDocument/2006/relationships" r:embed="rId5" cstate="print"/>
        <a:srcRect/>
        <a:stretch>
          <a:fillRect/>
        </a:stretch>
      </xdr:blipFill>
      <xdr:spPr bwMode="auto">
        <a:xfrm>
          <a:off x="295275" y="12201525"/>
          <a:ext cx="1162050" cy="1057275"/>
        </a:xfrm>
        <a:prstGeom prst="rect">
          <a:avLst/>
        </a:prstGeom>
        <a:noFill/>
        <a:ln w="9525">
          <a:noFill/>
          <a:miter lim="800000"/>
          <a:headEnd/>
          <a:tailEnd/>
        </a:ln>
      </xdr:spPr>
    </xdr:pic>
    <xdr:clientData/>
  </xdr:twoCellAnchor>
  <xdr:twoCellAnchor editAs="oneCell">
    <xdr:from>
      <xdr:col>1</xdr:col>
      <xdr:colOff>152400</xdr:colOff>
      <xdr:row>0</xdr:row>
      <xdr:rowOff>257175</xdr:rowOff>
    </xdr:from>
    <xdr:to>
      <xdr:col>2</xdr:col>
      <xdr:colOff>2266950</xdr:colOff>
      <xdr:row>1</xdr:row>
      <xdr:rowOff>314325</xdr:rowOff>
    </xdr:to>
    <xdr:pic>
      <xdr:nvPicPr>
        <xdr:cNvPr id="5218" name="Рисунок 10"/>
        <xdr:cNvPicPr>
          <a:picLocks noChangeAspect="1"/>
        </xdr:cNvPicPr>
      </xdr:nvPicPr>
      <xdr:blipFill>
        <a:blip xmlns:r="http://schemas.openxmlformats.org/officeDocument/2006/relationships" r:embed="rId6" cstate="print"/>
        <a:srcRect/>
        <a:stretch>
          <a:fillRect/>
        </a:stretch>
      </xdr:blipFill>
      <xdr:spPr bwMode="auto">
        <a:xfrm>
          <a:off x="381000" y="257175"/>
          <a:ext cx="3390900" cy="771525"/>
        </a:xfrm>
        <a:prstGeom prst="rect">
          <a:avLst/>
        </a:prstGeom>
        <a:noFill/>
        <a:ln w="9525">
          <a:noFill/>
          <a:miter lim="800000"/>
          <a:headEnd/>
          <a:tailEnd/>
        </a:ln>
      </xdr:spPr>
    </xdr:pic>
    <xdr:clientData/>
  </xdr:twoCellAnchor>
  <xdr:twoCellAnchor editAs="oneCell">
    <xdr:from>
      <xdr:col>1</xdr:col>
      <xdr:colOff>188201</xdr:colOff>
      <xdr:row>31</xdr:row>
      <xdr:rowOff>192251</xdr:rowOff>
    </xdr:from>
    <xdr:to>
      <xdr:col>1</xdr:col>
      <xdr:colOff>1083879</xdr:colOff>
      <xdr:row>33</xdr:row>
      <xdr:rowOff>61600</xdr:rowOff>
    </xdr:to>
    <xdr:pic>
      <xdr:nvPicPr>
        <xdr:cNvPr id="10" name="Рисунок 9"/>
        <xdr:cNvPicPr>
          <a:picLocks noChangeAspect="1"/>
        </xdr:cNvPicPr>
      </xdr:nvPicPr>
      <xdr:blipFill>
        <a:blip xmlns:r="http://schemas.openxmlformats.org/officeDocument/2006/relationships" r:embed="rId7" cstate="print"/>
        <a:stretch>
          <a:fillRect/>
        </a:stretch>
      </xdr:blipFill>
      <xdr:spPr>
        <a:xfrm>
          <a:off x="418115" y="14665872"/>
          <a:ext cx="895678" cy="1391159"/>
        </a:xfrm>
        <a:prstGeom prst="rect">
          <a:avLst/>
        </a:prstGeom>
      </xdr:spPr>
    </xdr:pic>
    <xdr:clientData/>
  </xdr:twoCellAnchor>
  <xdr:twoCellAnchor editAs="oneCell">
    <xdr:from>
      <xdr:col>1</xdr:col>
      <xdr:colOff>164225</xdr:colOff>
      <xdr:row>33</xdr:row>
      <xdr:rowOff>158525</xdr:rowOff>
    </xdr:from>
    <xdr:to>
      <xdr:col>1</xdr:col>
      <xdr:colOff>1193362</xdr:colOff>
      <xdr:row>35</xdr:row>
      <xdr:rowOff>42737</xdr:rowOff>
    </xdr:to>
    <xdr:pic>
      <xdr:nvPicPr>
        <xdr:cNvPr id="11" name="Рисунок 10"/>
        <xdr:cNvPicPr>
          <a:picLocks noChangeAspect="1"/>
        </xdr:cNvPicPr>
      </xdr:nvPicPr>
      <xdr:blipFill>
        <a:blip xmlns:r="http://schemas.openxmlformats.org/officeDocument/2006/relationships" r:embed="rId8" cstate="print"/>
        <a:stretch>
          <a:fillRect/>
        </a:stretch>
      </xdr:blipFill>
      <xdr:spPr>
        <a:xfrm>
          <a:off x="394139" y="16153956"/>
          <a:ext cx="1029137" cy="155929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390525</xdr:colOff>
      <xdr:row>53</xdr:row>
      <xdr:rowOff>0</xdr:rowOff>
    </xdr:from>
    <xdr:to>
      <xdr:col>11</xdr:col>
      <xdr:colOff>19051</xdr:colOff>
      <xdr:row>53</xdr:row>
      <xdr:rowOff>0</xdr:rowOff>
    </xdr:to>
    <xdr:pic>
      <xdr:nvPicPr>
        <xdr:cNvPr id="6325"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1220450" y="21821775"/>
          <a:ext cx="1514475" cy="0"/>
        </a:xfrm>
        <a:prstGeom prst="rect">
          <a:avLst/>
        </a:prstGeom>
        <a:noFill/>
        <a:ln w="9525">
          <a:noFill/>
          <a:miter lim="800000"/>
          <a:headEnd/>
          <a:tailEnd/>
        </a:ln>
      </xdr:spPr>
    </xdr:pic>
    <xdr:clientData/>
  </xdr:twoCellAnchor>
  <xdr:twoCellAnchor editAs="oneCell">
    <xdr:from>
      <xdr:col>8</xdr:col>
      <xdr:colOff>523875</xdr:colOff>
      <xdr:row>53</xdr:row>
      <xdr:rowOff>0</xdr:rowOff>
    </xdr:from>
    <xdr:to>
      <xdr:col>10</xdr:col>
      <xdr:colOff>476250</xdr:colOff>
      <xdr:row>53</xdr:row>
      <xdr:rowOff>0</xdr:rowOff>
    </xdr:to>
    <xdr:pic>
      <xdr:nvPicPr>
        <xdr:cNvPr id="6326"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0325100" y="21821775"/>
          <a:ext cx="1866900" cy="0"/>
        </a:xfrm>
        <a:prstGeom prst="rect">
          <a:avLst/>
        </a:prstGeom>
        <a:noFill/>
        <a:ln w="9525">
          <a:noFill/>
          <a:miter lim="800000"/>
          <a:headEnd/>
          <a:tailEnd/>
        </a:ln>
      </xdr:spPr>
    </xdr:pic>
    <xdr:clientData/>
  </xdr:twoCellAnchor>
  <xdr:twoCellAnchor editAs="oneCell">
    <xdr:from>
      <xdr:col>8</xdr:col>
      <xdr:colOff>561975</xdr:colOff>
      <xdr:row>0</xdr:row>
      <xdr:rowOff>200025</xdr:rowOff>
    </xdr:from>
    <xdr:to>
      <xdr:col>14</xdr:col>
      <xdr:colOff>76200</xdr:colOff>
      <xdr:row>1</xdr:row>
      <xdr:rowOff>342900</xdr:rowOff>
    </xdr:to>
    <xdr:pic>
      <xdr:nvPicPr>
        <xdr:cNvPr id="6327" name="Рисунок 1"/>
        <xdr:cNvPicPr>
          <a:picLocks noChangeAspect="1"/>
        </xdr:cNvPicPr>
      </xdr:nvPicPr>
      <xdr:blipFill>
        <a:blip xmlns:r="http://schemas.openxmlformats.org/officeDocument/2006/relationships" r:embed="rId2" cstate="print"/>
        <a:srcRect/>
        <a:stretch>
          <a:fillRect/>
        </a:stretch>
      </xdr:blipFill>
      <xdr:spPr bwMode="auto">
        <a:xfrm>
          <a:off x="10363200" y="200025"/>
          <a:ext cx="3429000" cy="857250"/>
        </a:xfrm>
        <a:prstGeom prst="rect">
          <a:avLst/>
        </a:prstGeom>
        <a:noFill/>
        <a:ln w="9525">
          <a:noFill/>
          <a:miter lim="800000"/>
          <a:headEnd/>
          <a:tailEnd/>
        </a:ln>
      </xdr:spPr>
    </xdr:pic>
    <xdr:clientData/>
  </xdr:twoCellAnchor>
  <xdr:twoCellAnchor editAs="oneCell">
    <xdr:from>
      <xdr:col>1</xdr:col>
      <xdr:colOff>57150</xdr:colOff>
      <xdr:row>0</xdr:row>
      <xdr:rowOff>257175</xdr:rowOff>
    </xdr:from>
    <xdr:to>
      <xdr:col>2</xdr:col>
      <xdr:colOff>2141764</xdr:colOff>
      <xdr:row>1</xdr:row>
      <xdr:rowOff>333375</xdr:rowOff>
    </xdr:to>
    <xdr:pic>
      <xdr:nvPicPr>
        <xdr:cNvPr id="6339" name="Рисунок 16"/>
        <xdr:cNvPicPr>
          <a:picLocks noChangeAspect="1"/>
        </xdr:cNvPicPr>
      </xdr:nvPicPr>
      <xdr:blipFill>
        <a:blip xmlns:r="http://schemas.openxmlformats.org/officeDocument/2006/relationships" r:embed="rId3" cstate="print"/>
        <a:srcRect/>
        <a:stretch>
          <a:fillRect/>
        </a:stretch>
      </xdr:blipFill>
      <xdr:spPr bwMode="auto">
        <a:xfrm>
          <a:off x="285750" y="257175"/>
          <a:ext cx="3371850" cy="790575"/>
        </a:xfrm>
        <a:prstGeom prst="rect">
          <a:avLst/>
        </a:prstGeom>
        <a:noFill/>
        <a:ln w="9525">
          <a:noFill/>
          <a:miter lim="800000"/>
          <a:headEnd/>
          <a:tailEnd/>
        </a:ln>
      </xdr:spPr>
    </xdr:pic>
    <xdr:clientData/>
  </xdr:twoCellAnchor>
  <xdr:twoCellAnchor editAs="oneCell">
    <xdr:from>
      <xdr:col>1</xdr:col>
      <xdr:colOff>176892</xdr:colOff>
      <xdr:row>40</xdr:row>
      <xdr:rowOff>176893</xdr:rowOff>
    </xdr:from>
    <xdr:to>
      <xdr:col>1</xdr:col>
      <xdr:colOff>1170214</xdr:colOff>
      <xdr:row>40</xdr:row>
      <xdr:rowOff>1306286</xdr:rowOff>
    </xdr:to>
    <xdr:pic>
      <xdr:nvPicPr>
        <xdr:cNvPr id="2" name="Рисунок 1"/>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408213" y="14110607"/>
          <a:ext cx="993322" cy="1129393"/>
        </a:xfrm>
        <a:prstGeom prst="rect">
          <a:avLst/>
        </a:prstGeom>
      </xdr:spPr>
    </xdr:pic>
    <xdr:clientData/>
  </xdr:twoCellAnchor>
  <xdr:twoCellAnchor editAs="oneCell">
    <xdr:from>
      <xdr:col>1</xdr:col>
      <xdr:colOff>68037</xdr:colOff>
      <xdr:row>8</xdr:row>
      <xdr:rowOff>77558</xdr:rowOff>
    </xdr:from>
    <xdr:to>
      <xdr:col>1</xdr:col>
      <xdr:colOff>1258848</xdr:colOff>
      <xdr:row>13</xdr:row>
      <xdr:rowOff>74840</xdr:rowOff>
    </xdr:to>
    <xdr:pic>
      <xdr:nvPicPr>
        <xdr:cNvPr id="3" name="Рисунок 2"/>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299358" y="3370487"/>
          <a:ext cx="1190811" cy="1249139"/>
        </a:xfrm>
        <a:prstGeom prst="rect">
          <a:avLst/>
        </a:prstGeom>
      </xdr:spPr>
    </xdr:pic>
    <xdr:clientData/>
  </xdr:twoCellAnchor>
  <xdr:twoCellAnchor editAs="oneCell">
    <xdr:from>
      <xdr:col>1</xdr:col>
      <xdr:colOff>172624</xdr:colOff>
      <xdr:row>14</xdr:row>
      <xdr:rowOff>126547</xdr:rowOff>
    </xdr:from>
    <xdr:to>
      <xdr:col>1</xdr:col>
      <xdr:colOff>1183821</xdr:colOff>
      <xdr:row>19</xdr:row>
      <xdr:rowOff>100789</xdr:rowOff>
    </xdr:to>
    <xdr:pic>
      <xdr:nvPicPr>
        <xdr:cNvPr id="4" name="Рисунок 3"/>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flipH="1">
          <a:off x="403945" y="4875440"/>
          <a:ext cx="1011197" cy="1130849"/>
        </a:xfrm>
        <a:prstGeom prst="rect">
          <a:avLst/>
        </a:prstGeom>
      </xdr:spPr>
    </xdr:pic>
    <xdr:clientData/>
  </xdr:twoCellAnchor>
  <xdr:twoCellAnchor editAs="oneCell">
    <xdr:from>
      <xdr:col>1</xdr:col>
      <xdr:colOff>122463</xdr:colOff>
      <xdr:row>20</xdr:row>
      <xdr:rowOff>285750</xdr:rowOff>
    </xdr:from>
    <xdr:to>
      <xdr:col>1</xdr:col>
      <xdr:colOff>1200150</xdr:colOff>
      <xdr:row>25</xdr:row>
      <xdr:rowOff>251733</xdr:rowOff>
    </xdr:to>
    <xdr:pic>
      <xdr:nvPicPr>
        <xdr:cNvPr id="5" name="Рисунок 4"/>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353784" y="7130143"/>
          <a:ext cx="1077687" cy="1347108"/>
        </a:xfrm>
        <a:prstGeom prst="rect">
          <a:avLst/>
        </a:prstGeom>
      </xdr:spPr>
    </xdr:pic>
    <xdr:clientData/>
  </xdr:twoCellAnchor>
  <xdr:twoCellAnchor editAs="oneCell">
    <xdr:from>
      <xdr:col>1</xdr:col>
      <xdr:colOff>54429</xdr:colOff>
      <xdr:row>26</xdr:row>
      <xdr:rowOff>81642</xdr:rowOff>
    </xdr:from>
    <xdr:to>
      <xdr:col>1</xdr:col>
      <xdr:colOff>1170215</xdr:colOff>
      <xdr:row>29</xdr:row>
      <xdr:rowOff>299357</xdr:rowOff>
    </xdr:to>
    <xdr:pic>
      <xdr:nvPicPr>
        <xdr:cNvPr id="6" name="Рисунок 5"/>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285750" y="8722178"/>
          <a:ext cx="1115786" cy="1115786"/>
        </a:xfrm>
        <a:prstGeom prst="rect">
          <a:avLst/>
        </a:prstGeom>
      </xdr:spPr>
    </xdr:pic>
    <xdr:clientData/>
  </xdr:twoCellAnchor>
  <xdr:twoCellAnchor editAs="oneCell">
    <xdr:from>
      <xdr:col>1</xdr:col>
      <xdr:colOff>217716</xdr:colOff>
      <xdr:row>30</xdr:row>
      <xdr:rowOff>40822</xdr:rowOff>
    </xdr:from>
    <xdr:to>
      <xdr:col>1</xdr:col>
      <xdr:colOff>1006930</xdr:colOff>
      <xdr:row>33</xdr:row>
      <xdr:rowOff>278947</xdr:rowOff>
    </xdr:to>
    <xdr:pic>
      <xdr:nvPicPr>
        <xdr:cNvPr id="7" name="Рисунок 6"/>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449037" y="9075965"/>
          <a:ext cx="789214" cy="986518"/>
        </a:xfrm>
        <a:prstGeom prst="rect">
          <a:avLst/>
        </a:prstGeom>
      </xdr:spPr>
    </xdr:pic>
    <xdr:clientData/>
  </xdr:twoCellAnchor>
  <xdr:twoCellAnchor editAs="oneCell">
    <xdr:from>
      <xdr:col>1</xdr:col>
      <xdr:colOff>27215</xdr:colOff>
      <xdr:row>35</xdr:row>
      <xdr:rowOff>342898</xdr:rowOff>
    </xdr:from>
    <xdr:to>
      <xdr:col>2</xdr:col>
      <xdr:colOff>0</xdr:colOff>
      <xdr:row>38</xdr:row>
      <xdr:rowOff>356505</xdr:rowOff>
    </xdr:to>
    <xdr:pic>
      <xdr:nvPicPr>
        <xdr:cNvPr id="8" name="Рисунок 7"/>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258536" y="11854541"/>
          <a:ext cx="1265464" cy="1496786"/>
        </a:xfrm>
        <a:prstGeom prst="rect">
          <a:avLst/>
        </a:prstGeom>
      </xdr:spPr>
    </xdr:pic>
    <xdr:clientData/>
  </xdr:twoCellAnchor>
  <xdr:twoCellAnchor editAs="oneCell">
    <xdr:from>
      <xdr:col>1</xdr:col>
      <xdr:colOff>190500</xdr:colOff>
      <xdr:row>42</xdr:row>
      <xdr:rowOff>68036</xdr:rowOff>
    </xdr:from>
    <xdr:to>
      <xdr:col>1</xdr:col>
      <xdr:colOff>1170214</xdr:colOff>
      <xdr:row>43</xdr:row>
      <xdr:rowOff>666751</xdr:rowOff>
    </xdr:to>
    <xdr:pic>
      <xdr:nvPicPr>
        <xdr:cNvPr id="9" name="Рисунок 8"/>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421821" y="15716250"/>
          <a:ext cx="979714" cy="1224643"/>
        </a:xfrm>
        <a:prstGeom prst="rect">
          <a:avLst/>
        </a:prstGeom>
      </xdr:spPr>
    </xdr:pic>
    <xdr:clientData/>
  </xdr:twoCellAnchor>
  <xdr:twoCellAnchor editAs="oneCell">
    <xdr:from>
      <xdr:col>0</xdr:col>
      <xdr:colOff>217714</xdr:colOff>
      <xdr:row>45</xdr:row>
      <xdr:rowOff>27213</xdr:rowOff>
    </xdr:from>
    <xdr:to>
      <xdr:col>1</xdr:col>
      <xdr:colOff>1279072</xdr:colOff>
      <xdr:row>47</xdr:row>
      <xdr:rowOff>530678</xdr:rowOff>
    </xdr:to>
    <xdr:pic>
      <xdr:nvPicPr>
        <xdr:cNvPr id="10" name="Рисунок 9"/>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217714" y="17253856"/>
          <a:ext cx="1292679" cy="1292679"/>
        </a:xfrm>
        <a:prstGeom prst="rect">
          <a:avLst/>
        </a:prstGeom>
      </xdr:spPr>
    </xdr:pic>
    <xdr:clientData/>
  </xdr:twoCellAnchor>
  <xdr:twoCellAnchor editAs="oneCell">
    <xdr:from>
      <xdr:col>1</xdr:col>
      <xdr:colOff>176894</xdr:colOff>
      <xdr:row>49</xdr:row>
      <xdr:rowOff>95250</xdr:rowOff>
    </xdr:from>
    <xdr:to>
      <xdr:col>1</xdr:col>
      <xdr:colOff>1183822</xdr:colOff>
      <xdr:row>52</xdr:row>
      <xdr:rowOff>247061</xdr:rowOff>
    </xdr:to>
    <xdr:pic>
      <xdr:nvPicPr>
        <xdr:cNvPr id="11" name="Рисунок 10"/>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408215" y="19009179"/>
          <a:ext cx="1006928" cy="1213168"/>
        </a:xfrm>
        <a:prstGeom prst="rect">
          <a:avLst/>
        </a:prstGeom>
      </xdr:spPr>
    </xdr:pic>
    <xdr:clientData/>
  </xdr:twoCellAnchor>
  <xdr:twoCellAnchor editAs="oneCell">
    <xdr:from>
      <xdr:col>1</xdr:col>
      <xdr:colOff>176892</xdr:colOff>
      <xdr:row>54</xdr:row>
      <xdr:rowOff>54429</xdr:rowOff>
    </xdr:from>
    <xdr:to>
      <xdr:col>1</xdr:col>
      <xdr:colOff>1183822</xdr:colOff>
      <xdr:row>56</xdr:row>
      <xdr:rowOff>551092</xdr:rowOff>
    </xdr:to>
    <xdr:pic>
      <xdr:nvPicPr>
        <xdr:cNvPr id="12" name="Рисунок 11"/>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408213" y="19431000"/>
          <a:ext cx="1006930" cy="125866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390525</xdr:colOff>
      <xdr:row>30</xdr:row>
      <xdr:rowOff>0</xdr:rowOff>
    </xdr:from>
    <xdr:to>
      <xdr:col>10</xdr:col>
      <xdr:colOff>1038225</xdr:colOff>
      <xdr:row>30</xdr:row>
      <xdr:rowOff>0</xdr:rowOff>
    </xdr:to>
    <xdr:pic>
      <xdr:nvPicPr>
        <xdr:cNvPr id="7299"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1201400" y="16554450"/>
          <a:ext cx="1533525" cy="0"/>
        </a:xfrm>
        <a:prstGeom prst="rect">
          <a:avLst/>
        </a:prstGeom>
        <a:noFill/>
        <a:ln w="9525">
          <a:noFill/>
          <a:miter lim="800000"/>
          <a:headEnd/>
          <a:tailEnd/>
        </a:ln>
      </xdr:spPr>
    </xdr:pic>
    <xdr:clientData/>
  </xdr:twoCellAnchor>
  <xdr:twoCellAnchor editAs="oneCell">
    <xdr:from>
      <xdr:col>8</xdr:col>
      <xdr:colOff>523875</xdr:colOff>
      <xdr:row>30</xdr:row>
      <xdr:rowOff>0</xdr:rowOff>
    </xdr:from>
    <xdr:to>
      <xdr:col>10</xdr:col>
      <xdr:colOff>476250</xdr:colOff>
      <xdr:row>30</xdr:row>
      <xdr:rowOff>0</xdr:rowOff>
    </xdr:to>
    <xdr:pic>
      <xdr:nvPicPr>
        <xdr:cNvPr id="7300"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0306050" y="16554450"/>
          <a:ext cx="1866900" cy="0"/>
        </a:xfrm>
        <a:prstGeom prst="rect">
          <a:avLst/>
        </a:prstGeom>
        <a:noFill/>
        <a:ln w="9525">
          <a:noFill/>
          <a:miter lim="800000"/>
          <a:headEnd/>
          <a:tailEnd/>
        </a:ln>
      </xdr:spPr>
    </xdr:pic>
    <xdr:clientData/>
  </xdr:twoCellAnchor>
  <xdr:twoCellAnchor editAs="oneCell">
    <xdr:from>
      <xdr:col>1</xdr:col>
      <xdr:colOff>171450</xdr:colOff>
      <xdr:row>13</xdr:row>
      <xdr:rowOff>504825</xdr:rowOff>
    </xdr:from>
    <xdr:to>
      <xdr:col>1</xdr:col>
      <xdr:colOff>1295400</xdr:colOff>
      <xdr:row>14</xdr:row>
      <xdr:rowOff>485775</xdr:rowOff>
    </xdr:to>
    <xdr:pic>
      <xdr:nvPicPr>
        <xdr:cNvPr id="7301" name="Рисунок 18"/>
        <xdr:cNvPicPr>
          <a:picLocks noChangeAspect="1"/>
        </xdr:cNvPicPr>
      </xdr:nvPicPr>
      <xdr:blipFill>
        <a:blip xmlns:r="http://schemas.openxmlformats.org/officeDocument/2006/relationships" r:embed="rId2" cstate="print"/>
        <a:srcRect/>
        <a:stretch>
          <a:fillRect/>
        </a:stretch>
      </xdr:blipFill>
      <xdr:spPr bwMode="auto">
        <a:xfrm>
          <a:off x="400050" y="7791450"/>
          <a:ext cx="1123950" cy="914400"/>
        </a:xfrm>
        <a:prstGeom prst="rect">
          <a:avLst/>
        </a:prstGeom>
        <a:noFill/>
        <a:ln w="9525">
          <a:noFill/>
          <a:miter lim="800000"/>
          <a:headEnd/>
          <a:tailEnd/>
        </a:ln>
      </xdr:spPr>
    </xdr:pic>
    <xdr:clientData/>
  </xdr:twoCellAnchor>
  <xdr:twoCellAnchor editAs="oneCell">
    <xdr:from>
      <xdr:col>1</xdr:col>
      <xdr:colOff>152400</xdr:colOff>
      <xdr:row>15</xdr:row>
      <xdr:rowOff>257175</xdr:rowOff>
    </xdr:from>
    <xdr:to>
      <xdr:col>1</xdr:col>
      <xdr:colOff>1276350</xdr:colOff>
      <xdr:row>17</xdr:row>
      <xdr:rowOff>180975</xdr:rowOff>
    </xdr:to>
    <xdr:pic>
      <xdr:nvPicPr>
        <xdr:cNvPr id="7302" name="Рисунок 17"/>
        <xdr:cNvPicPr>
          <a:picLocks noChangeAspect="1"/>
        </xdr:cNvPicPr>
      </xdr:nvPicPr>
      <xdr:blipFill>
        <a:blip xmlns:r="http://schemas.openxmlformats.org/officeDocument/2006/relationships" r:embed="rId2" cstate="print"/>
        <a:srcRect/>
        <a:stretch>
          <a:fillRect/>
        </a:stretch>
      </xdr:blipFill>
      <xdr:spPr bwMode="auto">
        <a:xfrm>
          <a:off x="381000" y="9410700"/>
          <a:ext cx="1123950" cy="914400"/>
        </a:xfrm>
        <a:prstGeom prst="rect">
          <a:avLst/>
        </a:prstGeom>
        <a:noFill/>
        <a:ln w="9525">
          <a:noFill/>
          <a:miter lim="800000"/>
          <a:headEnd/>
          <a:tailEnd/>
        </a:ln>
      </xdr:spPr>
    </xdr:pic>
    <xdr:clientData/>
  </xdr:twoCellAnchor>
  <xdr:twoCellAnchor editAs="oneCell">
    <xdr:from>
      <xdr:col>1</xdr:col>
      <xdr:colOff>123825</xdr:colOff>
      <xdr:row>18</xdr:row>
      <xdr:rowOff>257175</xdr:rowOff>
    </xdr:from>
    <xdr:to>
      <xdr:col>1</xdr:col>
      <xdr:colOff>1333500</xdr:colOff>
      <xdr:row>20</xdr:row>
      <xdr:rowOff>257175</xdr:rowOff>
    </xdr:to>
    <xdr:pic>
      <xdr:nvPicPr>
        <xdr:cNvPr id="7303" name="Рисунок 1"/>
        <xdr:cNvPicPr>
          <a:picLocks noChangeAspect="1"/>
        </xdr:cNvPicPr>
      </xdr:nvPicPr>
      <xdr:blipFill>
        <a:blip xmlns:r="http://schemas.openxmlformats.org/officeDocument/2006/relationships" r:embed="rId3" cstate="print"/>
        <a:srcRect/>
        <a:stretch>
          <a:fillRect/>
        </a:stretch>
      </xdr:blipFill>
      <xdr:spPr bwMode="auto">
        <a:xfrm>
          <a:off x="352425" y="10896600"/>
          <a:ext cx="1209675" cy="990600"/>
        </a:xfrm>
        <a:prstGeom prst="rect">
          <a:avLst/>
        </a:prstGeom>
        <a:noFill/>
        <a:ln w="9525">
          <a:noFill/>
          <a:miter lim="800000"/>
          <a:headEnd/>
          <a:tailEnd/>
        </a:ln>
      </xdr:spPr>
    </xdr:pic>
    <xdr:clientData/>
  </xdr:twoCellAnchor>
  <xdr:twoCellAnchor editAs="oneCell">
    <xdr:from>
      <xdr:col>1</xdr:col>
      <xdr:colOff>123825</xdr:colOff>
      <xdr:row>21</xdr:row>
      <xdr:rowOff>257175</xdr:rowOff>
    </xdr:from>
    <xdr:to>
      <xdr:col>1</xdr:col>
      <xdr:colOff>1333500</xdr:colOff>
      <xdr:row>23</xdr:row>
      <xdr:rowOff>257175</xdr:rowOff>
    </xdr:to>
    <xdr:pic>
      <xdr:nvPicPr>
        <xdr:cNvPr id="7304" name="Рисунок 28"/>
        <xdr:cNvPicPr>
          <a:picLocks noChangeAspect="1"/>
        </xdr:cNvPicPr>
      </xdr:nvPicPr>
      <xdr:blipFill>
        <a:blip xmlns:r="http://schemas.openxmlformats.org/officeDocument/2006/relationships" r:embed="rId3" cstate="print"/>
        <a:srcRect/>
        <a:stretch>
          <a:fillRect/>
        </a:stretch>
      </xdr:blipFill>
      <xdr:spPr bwMode="auto">
        <a:xfrm>
          <a:off x="352425" y="12382500"/>
          <a:ext cx="1209675" cy="990600"/>
        </a:xfrm>
        <a:prstGeom prst="rect">
          <a:avLst/>
        </a:prstGeom>
        <a:noFill/>
        <a:ln w="9525">
          <a:noFill/>
          <a:miter lim="800000"/>
          <a:headEnd/>
          <a:tailEnd/>
        </a:ln>
      </xdr:spPr>
    </xdr:pic>
    <xdr:clientData/>
  </xdr:twoCellAnchor>
  <xdr:twoCellAnchor editAs="oneCell">
    <xdr:from>
      <xdr:col>1</xdr:col>
      <xdr:colOff>123825</xdr:colOff>
      <xdr:row>24</xdr:row>
      <xdr:rowOff>257175</xdr:rowOff>
    </xdr:from>
    <xdr:to>
      <xdr:col>1</xdr:col>
      <xdr:colOff>1333500</xdr:colOff>
      <xdr:row>26</xdr:row>
      <xdr:rowOff>257175</xdr:rowOff>
    </xdr:to>
    <xdr:pic>
      <xdr:nvPicPr>
        <xdr:cNvPr id="7305" name="Рисунок 29"/>
        <xdr:cNvPicPr>
          <a:picLocks noChangeAspect="1"/>
        </xdr:cNvPicPr>
      </xdr:nvPicPr>
      <xdr:blipFill>
        <a:blip xmlns:r="http://schemas.openxmlformats.org/officeDocument/2006/relationships" r:embed="rId3" cstate="print"/>
        <a:srcRect/>
        <a:stretch>
          <a:fillRect/>
        </a:stretch>
      </xdr:blipFill>
      <xdr:spPr bwMode="auto">
        <a:xfrm>
          <a:off x="352425" y="13868400"/>
          <a:ext cx="1209675" cy="971550"/>
        </a:xfrm>
        <a:prstGeom prst="rect">
          <a:avLst/>
        </a:prstGeom>
        <a:noFill/>
        <a:ln w="9525">
          <a:noFill/>
          <a:miter lim="800000"/>
          <a:headEnd/>
          <a:tailEnd/>
        </a:ln>
      </xdr:spPr>
    </xdr:pic>
    <xdr:clientData/>
  </xdr:twoCellAnchor>
  <xdr:twoCellAnchor editAs="oneCell">
    <xdr:from>
      <xdr:col>1</xdr:col>
      <xdr:colOff>123825</xdr:colOff>
      <xdr:row>27</xdr:row>
      <xdr:rowOff>257175</xdr:rowOff>
    </xdr:from>
    <xdr:to>
      <xdr:col>1</xdr:col>
      <xdr:colOff>1333500</xdr:colOff>
      <xdr:row>29</xdr:row>
      <xdr:rowOff>257175</xdr:rowOff>
    </xdr:to>
    <xdr:pic>
      <xdr:nvPicPr>
        <xdr:cNvPr id="7306" name="Рисунок 30"/>
        <xdr:cNvPicPr>
          <a:picLocks noChangeAspect="1"/>
        </xdr:cNvPicPr>
      </xdr:nvPicPr>
      <xdr:blipFill>
        <a:blip xmlns:r="http://schemas.openxmlformats.org/officeDocument/2006/relationships" r:embed="rId3" cstate="print"/>
        <a:srcRect/>
        <a:stretch>
          <a:fillRect/>
        </a:stretch>
      </xdr:blipFill>
      <xdr:spPr bwMode="auto">
        <a:xfrm>
          <a:off x="352425" y="15325725"/>
          <a:ext cx="1209675" cy="990600"/>
        </a:xfrm>
        <a:prstGeom prst="rect">
          <a:avLst/>
        </a:prstGeom>
        <a:noFill/>
        <a:ln w="9525">
          <a:noFill/>
          <a:miter lim="800000"/>
          <a:headEnd/>
          <a:tailEnd/>
        </a:ln>
      </xdr:spPr>
    </xdr:pic>
    <xdr:clientData/>
  </xdr:twoCellAnchor>
  <xdr:twoCellAnchor editAs="oneCell">
    <xdr:from>
      <xdr:col>1</xdr:col>
      <xdr:colOff>200025</xdr:colOff>
      <xdr:row>12</xdr:row>
      <xdr:rowOff>123825</xdr:rowOff>
    </xdr:from>
    <xdr:to>
      <xdr:col>1</xdr:col>
      <xdr:colOff>1333500</xdr:colOff>
      <xdr:row>12</xdr:row>
      <xdr:rowOff>1038225</xdr:rowOff>
    </xdr:to>
    <xdr:pic>
      <xdr:nvPicPr>
        <xdr:cNvPr id="7307" name="Рисунок 18"/>
        <xdr:cNvPicPr>
          <a:picLocks noChangeAspect="1"/>
        </xdr:cNvPicPr>
      </xdr:nvPicPr>
      <xdr:blipFill>
        <a:blip xmlns:r="http://schemas.openxmlformats.org/officeDocument/2006/relationships" r:embed="rId2" cstate="print"/>
        <a:srcRect/>
        <a:stretch>
          <a:fillRect/>
        </a:stretch>
      </xdr:blipFill>
      <xdr:spPr bwMode="auto">
        <a:xfrm>
          <a:off x="428625" y="6162675"/>
          <a:ext cx="1133475" cy="914400"/>
        </a:xfrm>
        <a:prstGeom prst="rect">
          <a:avLst/>
        </a:prstGeom>
        <a:noFill/>
        <a:ln w="9525">
          <a:noFill/>
          <a:miter lim="800000"/>
          <a:headEnd/>
          <a:tailEnd/>
        </a:ln>
      </xdr:spPr>
    </xdr:pic>
    <xdr:clientData/>
  </xdr:twoCellAnchor>
  <xdr:twoCellAnchor editAs="oneCell">
    <xdr:from>
      <xdr:col>1</xdr:col>
      <xdr:colOff>257175</xdr:colOff>
      <xdr:row>0</xdr:row>
      <xdr:rowOff>276225</xdr:rowOff>
    </xdr:from>
    <xdr:to>
      <xdr:col>2</xdr:col>
      <xdr:colOff>2200275</xdr:colOff>
      <xdr:row>1</xdr:row>
      <xdr:rowOff>352425</xdr:rowOff>
    </xdr:to>
    <xdr:pic>
      <xdr:nvPicPr>
        <xdr:cNvPr id="7308" name="Рисунок 14"/>
        <xdr:cNvPicPr>
          <a:picLocks noChangeAspect="1"/>
        </xdr:cNvPicPr>
      </xdr:nvPicPr>
      <xdr:blipFill>
        <a:blip xmlns:r="http://schemas.openxmlformats.org/officeDocument/2006/relationships" r:embed="rId4" cstate="print"/>
        <a:srcRect/>
        <a:stretch>
          <a:fillRect/>
        </a:stretch>
      </xdr:blipFill>
      <xdr:spPr bwMode="auto">
        <a:xfrm>
          <a:off x="485775" y="276225"/>
          <a:ext cx="3390900" cy="790575"/>
        </a:xfrm>
        <a:prstGeom prst="rect">
          <a:avLst/>
        </a:prstGeom>
        <a:noFill/>
        <a:ln w="9525">
          <a:noFill/>
          <a:miter lim="800000"/>
          <a:headEnd/>
          <a:tailEnd/>
        </a:ln>
      </xdr:spPr>
    </xdr:pic>
    <xdr:clientData/>
  </xdr:twoCellAnchor>
  <xdr:twoCellAnchor editAs="oneCell">
    <xdr:from>
      <xdr:col>9</xdr:col>
      <xdr:colOff>161925</xdr:colOff>
      <xdr:row>0</xdr:row>
      <xdr:rowOff>142875</xdr:rowOff>
    </xdr:from>
    <xdr:to>
      <xdr:col>11</xdr:col>
      <xdr:colOff>1066800</xdr:colOff>
      <xdr:row>1</xdr:row>
      <xdr:rowOff>447675</xdr:rowOff>
    </xdr:to>
    <xdr:pic>
      <xdr:nvPicPr>
        <xdr:cNvPr id="7309" name="Рисунок 14" descr="SP_01a — копия.jpg"/>
        <xdr:cNvPicPr>
          <a:picLocks noChangeAspect="1"/>
        </xdr:cNvPicPr>
      </xdr:nvPicPr>
      <xdr:blipFill>
        <a:blip xmlns:r="http://schemas.openxmlformats.org/officeDocument/2006/relationships" r:embed="rId5" cstate="print"/>
        <a:srcRect/>
        <a:stretch>
          <a:fillRect/>
        </a:stretch>
      </xdr:blipFill>
      <xdr:spPr bwMode="auto">
        <a:xfrm>
          <a:off x="10972800" y="142875"/>
          <a:ext cx="3190875" cy="1019175"/>
        </a:xfrm>
        <a:prstGeom prst="rect">
          <a:avLst/>
        </a:prstGeom>
        <a:noFill/>
        <a:ln w="9525">
          <a:noFill/>
          <a:miter lim="800000"/>
          <a:headEnd/>
          <a:tailEnd/>
        </a:ln>
        <a:effectLst>
          <a:outerShdw dist="139700" dir="2700000" algn="tl" rotWithShape="0">
            <a:srgbClr val="333333">
              <a:alpha val="64998"/>
            </a:srgbClr>
          </a:outerShdw>
        </a:effectLst>
      </xdr:spPr>
    </xdr:pic>
    <xdr:clientData/>
  </xdr:twoCellAnchor>
  <xdr:twoCellAnchor editAs="oneCell">
    <xdr:from>
      <xdr:col>1</xdr:col>
      <xdr:colOff>219075</xdr:colOff>
      <xdr:row>7</xdr:row>
      <xdr:rowOff>38100</xdr:rowOff>
    </xdr:from>
    <xdr:to>
      <xdr:col>1</xdr:col>
      <xdr:colOff>1143000</xdr:colOff>
      <xdr:row>8</xdr:row>
      <xdr:rowOff>419100</xdr:rowOff>
    </xdr:to>
    <xdr:pic>
      <xdr:nvPicPr>
        <xdr:cNvPr id="7310" name="Рисунок 15" descr="banki-300.jpg"/>
        <xdr:cNvPicPr>
          <a:picLocks noChangeAspect="1"/>
        </xdr:cNvPicPr>
      </xdr:nvPicPr>
      <xdr:blipFill>
        <a:blip xmlns:r="http://schemas.openxmlformats.org/officeDocument/2006/relationships" r:embed="rId6" cstate="print"/>
        <a:srcRect/>
        <a:stretch>
          <a:fillRect/>
        </a:stretch>
      </xdr:blipFill>
      <xdr:spPr bwMode="auto">
        <a:xfrm>
          <a:off x="447675" y="3486150"/>
          <a:ext cx="923925" cy="971550"/>
        </a:xfrm>
        <a:prstGeom prst="rect">
          <a:avLst/>
        </a:prstGeom>
        <a:noFill/>
        <a:ln w="9525">
          <a:noFill/>
          <a:miter lim="800000"/>
          <a:headEnd/>
          <a:tailEnd/>
        </a:ln>
      </xdr:spPr>
    </xdr:pic>
    <xdr:clientData/>
  </xdr:twoCellAnchor>
  <xdr:twoCellAnchor editAs="oneCell">
    <xdr:from>
      <xdr:col>1</xdr:col>
      <xdr:colOff>190500</xdr:colOff>
      <xdr:row>9</xdr:row>
      <xdr:rowOff>66675</xdr:rowOff>
    </xdr:from>
    <xdr:to>
      <xdr:col>1</xdr:col>
      <xdr:colOff>1114425</xdr:colOff>
      <xdr:row>10</xdr:row>
      <xdr:rowOff>447675</xdr:rowOff>
    </xdr:to>
    <xdr:pic>
      <xdr:nvPicPr>
        <xdr:cNvPr id="7311" name="Рисунок 16" descr="banki-300.jpg"/>
        <xdr:cNvPicPr>
          <a:picLocks noChangeAspect="1"/>
        </xdr:cNvPicPr>
      </xdr:nvPicPr>
      <xdr:blipFill>
        <a:blip xmlns:r="http://schemas.openxmlformats.org/officeDocument/2006/relationships" r:embed="rId6" cstate="print"/>
        <a:srcRect/>
        <a:stretch>
          <a:fillRect/>
        </a:stretch>
      </xdr:blipFill>
      <xdr:spPr bwMode="auto">
        <a:xfrm>
          <a:off x="419100" y="4572000"/>
          <a:ext cx="923925" cy="971550"/>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390525</xdr:colOff>
      <xdr:row>25</xdr:row>
      <xdr:rowOff>0</xdr:rowOff>
    </xdr:from>
    <xdr:to>
      <xdr:col>10</xdr:col>
      <xdr:colOff>609600</xdr:colOff>
      <xdr:row>25</xdr:row>
      <xdr:rowOff>0</xdr:rowOff>
    </xdr:to>
    <xdr:pic>
      <xdr:nvPicPr>
        <xdr:cNvPr id="8303"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1706225" y="16592550"/>
          <a:ext cx="1514475" cy="0"/>
        </a:xfrm>
        <a:prstGeom prst="rect">
          <a:avLst/>
        </a:prstGeom>
        <a:noFill/>
        <a:ln w="9525">
          <a:noFill/>
          <a:miter lim="800000"/>
          <a:headEnd/>
          <a:tailEnd/>
        </a:ln>
      </xdr:spPr>
    </xdr:pic>
    <xdr:clientData/>
  </xdr:twoCellAnchor>
  <xdr:twoCellAnchor editAs="oneCell">
    <xdr:from>
      <xdr:col>8</xdr:col>
      <xdr:colOff>514350</xdr:colOff>
      <xdr:row>25</xdr:row>
      <xdr:rowOff>0</xdr:rowOff>
    </xdr:from>
    <xdr:to>
      <xdr:col>9</xdr:col>
      <xdr:colOff>857250</xdr:colOff>
      <xdr:row>25</xdr:row>
      <xdr:rowOff>0</xdr:rowOff>
    </xdr:to>
    <xdr:pic>
      <xdr:nvPicPr>
        <xdr:cNvPr id="8304"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0296525" y="16592550"/>
          <a:ext cx="1876425" cy="0"/>
        </a:xfrm>
        <a:prstGeom prst="rect">
          <a:avLst/>
        </a:prstGeom>
        <a:noFill/>
        <a:ln w="9525">
          <a:noFill/>
          <a:miter lim="800000"/>
          <a:headEnd/>
          <a:tailEnd/>
        </a:ln>
      </xdr:spPr>
    </xdr:pic>
    <xdr:clientData/>
  </xdr:twoCellAnchor>
  <xdr:twoCellAnchor editAs="oneCell">
    <xdr:from>
      <xdr:col>9</xdr:col>
      <xdr:colOff>466725</xdr:colOff>
      <xdr:row>0</xdr:row>
      <xdr:rowOff>257175</xdr:rowOff>
    </xdr:from>
    <xdr:to>
      <xdr:col>11</xdr:col>
      <xdr:colOff>838200</xdr:colOff>
      <xdr:row>1</xdr:row>
      <xdr:rowOff>352425</xdr:rowOff>
    </xdr:to>
    <xdr:pic>
      <xdr:nvPicPr>
        <xdr:cNvPr id="8305" name="Рисунок 2"/>
        <xdr:cNvPicPr>
          <a:picLocks noChangeAspect="1"/>
        </xdr:cNvPicPr>
      </xdr:nvPicPr>
      <xdr:blipFill>
        <a:blip xmlns:r="http://schemas.openxmlformats.org/officeDocument/2006/relationships" r:embed="rId2" cstate="print"/>
        <a:srcRect/>
        <a:stretch>
          <a:fillRect/>
        </a:stretch>
      </xdr:blipFill>
      <xdr:spPr bwMode="auto">
        <a:xfrm>
          <a:off x="11787868" y="257175"/>
          <a:ext cx="3269796" cy="816429"/>
        </a:xfrm>
        <a:prstGeom prst="rect">
          <a:avLst/>
        </a:prstGeom>
        <a:noFill/>
        <a:ln w="9525">
          <a:noFill/>
          <a:miter lim="800000"/>
          <a:headEnd/>
          <a:tailEnd/>
        </a:ln>
      </xdr:spPr>
    </xdr:pic>
    <xdr:clientData/>
  </xdr:twoCellAnchor>
  <xdr:twoCellAnchor editAs="oneCell">
    <xdr:from>
      <xdr:col>1</xdr:col>
      <xdr:colOff>190500</xdr:colOff>
      <xdr:row>7</xdr:row>
      <xdr:rowOff>123825</xdr:rowOff>
    </xdr:from>
    <xdr:to>
      <xdr:col>1</xdr:col>
      <xdr:colOff>1257300</xdr:colOff>
      <xdr:row>10</xdr:row>
      <xdr:rowOff>342900</xdr:rowOff>
    </xdr:to>
    <xdr:pic>
      <xdr:nvPicPr>
        <xdr:cNvPr id="8306" name="Рисунок 5"/>
        <xdr:cNvPicPr>
          <a:picLocks noChangeAspect="1"/>
        </xdr:cNvPicPr>
      </xdr:nvPicPr>
      <xdr:blipFill>
        <a:blip xmlns:r="http://schemas.openxmlformats.org/officeDocument/2006/relationships" r:embed="rId3" cstate="print"/>
        <a:srcRect/>
        <a:stretch>
          <a:fillRect/>
        </a:stretch>
      </xdr:blipFill>
      <xdr:spPr bwMode="auto">
        <a:xfrm>
          <a:off x="419100" y="3648075"/>
          <a:ext cx="1066800" cy="1533525"/>
        </a:xfrm>
        <a:prstGeom prst="rect">
          <a:avLst/>
        </a:prstGeom>
        <a:noFill/>
        <a:ln w="9525">
          <a:noFill/>
          <a:miter lim="800000"/>
          <a:headEnd/>
          <a:tailEnd/>
        </a:ln>
      </xdr:spPr>
    </xdr:pic>
    <xdr:clientData/>
  </xdr:twoCellAnchor>
  <xdr:twoCellAnchor editAs="oneCell">
    <xdr:from>
      <xdr:col>1</xdr:col>
      <xdr:colOff>247650</xdr:colOff>
      <xdr:row>16</xdr:row>
      <xdr:rowOff>257175</xdr:rowOff>
    </xdr:from>
    <xdr:to>
      <xdr:col>1</xdr:col>
      <xdr:colOff>1200150</xdr:colOff>
      <xdr:row>19</xdr:row>
      <xdr:rowOff>200025</xdr:rowOff>
    </xdr:to>
    <xdr:pic>
      <xdr:nvPicPr>
        <xdr:cNvPr id="8310" name="Рисунок 9"/>
        <xdr:cNvPicPr>
          <a:picLocks noChangeAspect="1"/>
        </xdr:cNvPicPr>
      </xdr:nvPicPr>
      <xdr:blipFill>
        <a:blip xmlns:r="http://schemas.openxmlformats.org/officeDocument/2006/relationships" r:embed="rId4" cstate="print"/>
        <a:srcRect/>
        <a:stretch>
          <a:fillRect/>
        </a:stretch>
      </xdr:blipFill>
      <xdr:spPr bwMode="auto">
        <a:xfrm>
          <a:off x="476250" y="13077825"/>
          <a:ext cx="952500" cy="1257300"/>
        </a:xfrm>
        <a:prstGeom prst="rect">
          <a:avLst/>
        </a:prstGeom>
        <a:noFill/>
        <a:ln w="9525">
          <a:noFill/>
          <a:miter lim="800000"/>
          <a:headEnd/>
          <a:tailEnd/>
        </a:ln>
      </xdr:spPr>
    </xdr:pic>
    <xdr:clientData/>
  </xdr:twoCellAnchor>
  <xdr:twoCellAnchor editAs="oneCell">
    <xdr:from>
      <xdr:col>1</xdr:col>
      <xdr:colOff>228600</xdr:colOff>
      <xdr:row>21</xdr:row>
      <xdr:rowOff>66675</xdr:rowOff>
    </xdr:from>
    <xdr:to>
      <xdr:col>1</xdr:col>
      <xdr:colOff>1181100</xdr:colOff>
      <xdr:row>24</xdr:row>
      <xdr:rowOff>180976</xdr:rowOff>
    </xdr:to>
    <xdr:pic>
      <xdr:nvPicPr>
        <xdr:cNvPr id="8311" name="Рисунок 10"/>
        <xdr:cNvPicPr>
          <a:picLocks noChangeAspect="1"/>
        </xdr:cNvPicPr>
      </xdr:nvPicPr>
      <xdr:blipFill>
        <a:blip xmlns:r="http://schemas.openxmlformats.org/officeDocument/2006/relationships" r:embed="rId5" cstate="print"/>
        <a:srcRect/>
        <a:stretch>
          <a:fillRect/>
        </a:stretch>
      </xdr:blipFill>
      <xdr:spPr bwMode="auto">
        <a:xfrm>
          <a:off x="457200" y="14906625"/>
          <a:ext cx="952500" cy="1428750"/>
        </a:xfrm>
        <a:prstGeom prst="rect">
          <a:avLst/>
        </a:prstGeom>
        <a:noFill/>
        <a:ln w="9525">
          <a:noFill/>
          <a:miter lim="800000"/>
          <a:headEnd/>
          <a:tailEnd/>
        </a:ln>
      </xdr:spPr>
    </xdr:pic>
    <xdr:clientData/>
  </xdr:twoCellAnchor>
  <xdr:twoCellAnchor editAs="oneCell">
    <xdr:from>
      <xdr:col>1</xdr:col>
      <xdr:colOff>285750</xdr:colOff>
      <xdr:row>11</xdr:row>
      <xdr:rowOff>66675</xdr:rowOff>
    </xdr:from>
    <xdr:to>
      <xdr:col>1</xdr:col>
      <xdr:colOff>1238250</xdr:colOff>
      <xdr:row>14</xdr:row>
      <xdr:rowOff>180975</xdr:rowOff>
    </xdr:to>
    <xdr:pic>
      <xdr:nvPicPr>
        <xdr:cNvPr id="8312" name="Рисунок 10"/>
        <xdr:cNvPicPr>
          <a:picLocks noChangeAspect="1"/>
        </xdr:cNvPicPr>
      </xdr:nvPicPr>
      <xdr:blipFill>
        <a:blip xmlns:r="http://schemas.openxmlformats.org/officeDocument/2006/relationships" r:embed="rId6" cstate="print"/>
        <a:srcRect/>
        <a:stretch>
          <a:fillRect/>
        </a:stretch>
      </xdr:blipFill>
      <xdr:spPr bwMode="auto">
        <a:xfrm>
          <a:off x="514350" y="5343525"/>
          <a:ext cx="952500" cy="1428750"/>
        </a:xfrm>
        <a:prstGeom prst="rect">
          <a:avLst/>
        </a:prstGeom>
        <a:noFill/>
        <a:ln w="9525">
          <a:noFill/>
          <a:miter lim="800000"/>
          <a:headEnd/>
          <a:tailEnd/>
        </a:ln>
      </xdr:spPr>
    </xdr:pic>
    <xdr:clientData/>
  </xdr:twoCellAnchor>
  <xdr:twoCellAnchor editAs="oneCell">
    <xdr:from>
      <xdr:col>1</xdr:col>
      <xdr:colOff>219075</xdr:colOff>
      <xdr:row>0</xdr:row>
      <xdr:rowOff>295275</xdr:rowOff>
    </xdr:from>
    <xdr:to>
      <xdr:col>2</xdr:col>
      <xdr:colOff>2162175</xdr:colOff>
      <xdr:row>1</xdr:row>
      <xdr:rowOff>371475</xdr:rowOff>
    </xdr:to>
    <xdr:pic>
      <xdr:nvPicPr>
        <xdr:cNvPr id="8313" name="Рисунок 12"/>
        <xdr:cNvPicPr>
          <a:picLocks noChangeAspect="1"/>
        </xdr:cNvPicPr>
      </xdr:nvPicPr>
      <xdr:blipFill>
        <a:blip xmlns:r="http://schemas.openxmlformats.org/officeDocument/2006/relationships" r:embed="rId7" cstate="print"/>
        <a:srcRect/>
        <a:stretch>
          <a:fillRect/>
        </a:stretch>
      </xdr:blipFill>
      <xdr:spPr bwMode="auto">
        <a:xfrm>
          <a:off x="447675" y="295275"/>
          <a:ext cx="3390900" cy="79057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247650</xdr:colOff>
      <xdr:row>0</xdr:row>
      <xdr:rowOff>142875</xdr:rowOff>
    </xdr:from>
    <xdr:to>
      <xdr:col>10</xdr:col>
      <xdr:colOff>838200</xdr:colOff>
      <xdr:row>1</xdr:row>
      <xdr:rowOff>409575</xdr:rowOff>
    </xdr:to>
    <xdr:pic>
      <xdr:nvPicPr>
        <xdr:cNvPr id="9387" name="Рисунок 1"/>
        <xdr:cNvPicPr>
          <a:picLocks noChangeAspect="1"/>
        </xdr:cNvPicPr>
      </xdr:nvPicPr>
      <xdr:blipFill>
        <a:blip xmlns:r="http://schemas.openxmlformats.org/officeDocument/2006/relationships" r:embed="rId1" cstate="print"/>
        <a:srcRect/>
        <a:stretch>
          <a:fillRect/>
        </a:stretch>
      </xdr:blipFill>
      <xdr:spPr bwMode="auto">
        <a:xfrm>
          <a:off x="9858375" y="142875"/>
          <a:ext cx="2743200" cy="981075"/>
        </a:xfrm>
        <a:prstGeom prst="rect">
          <a:avLst/>
        </a:prstGeom>
        <a:noFill/>
        <a:ln w="9525">
          <a:noFill/>
          <a:miter lim="800000"/>
          <a:headEnd/>
          <a:tailEnd/>
        </a:ln>
      </xdr:spPr>
    </xdr:pic>
    <xdr:clientData/>
  </xdr:twoCellAnchor>
  <xdr:twoCellAnchor editAs="oneCell">
    <xdr:from>
      <xdr:col>1</xdr:col>
      <xdr:colOff>276225</xdr:colOff>
      <xdr:row>7</xdr:row>
      <xdr:rowOff>180975</xdr:rowOff>
    </xdr:from>
    <xdr:to>
      <xdr:col>1</xdr:col>
      <xdr:colOff>990600</xdr:colOff>
      <xdr:row>10</xdr:row>
      <xdr:rowOff>190500</xdr:rowOff>
    </xdr:to>
    <xdr:pic>
      <xdr:nvPicPr>
        <xdr:cNvPr id="9388" name="Рисунок 2"/>
        <xdr:cNvPicPr>
          <a:picLocks noChangeAspect="1"/>
        </xdr:cNvPicPr>
      </xdr:nvPicPr>
      <xdr:blipFill>
        <a:blip xmlns:r="http://schemas.openxmlformats.org/officeDocument/2006/relationships" r:embed="rId2" cstate="print"/>
        <a:srcRect/>
        <a:stretch>
          <a:fillRect/>
        </a:stretch>
      </xdr:blipFill>
      <xdr:spPr bwMode="auto">
        <a:xfrm>
          <a:off x="504825" y="3228975"/>
          <a:ext cx="714375" cy="981075"/>
        </a:xfrm>
        <a:prstGeom prst="rect">
          <a:avLst/>
        </a:prstGeom>
        <a:noFill/>
        <a:ln w="9525">
          <a:noFill/>
          <a:miter lim="800000"/>
          <a:headEnd/>
          <a:tailEnd/>
        </a:ln>
      </xdr:spPr>
    </xdr:pic>
    <xdr:clientData/>
  </xdr:twoCellAnchor>
  <xdr:twoCellAnchor editAs="oneCell">
    <xdr:from>
      <xdr:col>1</xdr:col>
      <xdr:colOff>257175</xdr:colOff>
      <xdr:row>11</xdr:row>
      <xdr:rowOff>295275</xdr:rowOff>
    </xdr:from>
    <xdr:to>
      <xdr:col>1</xdr:col>
      <xdr:colOff>962025</xdr:colOff>
      <xdr:row>13</xdr:row>
      <xdr:rowOff>180975</xdr:rowOff>
    </xdr:to>
    <xdr:pic>
      <xdr:nvPicPr>
        <xdr:cNvPr id="9389" name="Рисунок 3"/>
        <xdr:cNvPicPr>
          <a:picLocks noChangeAspect="1"/>
        </xdr:cNvPicPr>
      </xdr:nvPicPr>
      <xdr:blipFill>
        <a:blip xmlns:r="http://schemas.openxmlformats.org/officeDocument/2006/relationships" r:embed="rId3" cstate="print"/>
        <a:srcRect/>
        <a:stretch>
          <a:fillRect/>
        </a:stretch>
      </xdr:blipFill>
      <xdr:spPr bwMode="auto">
        <a:xfrm>
          <a:off x="485775" y="4638675"/>
          <a:ext cx="704850" cy="876300"/>
        </a:xfrm>
        <a:prstGeom prst="rect">
          <a:avLst/>
        </a:prstGeom>
        <a:noFill/>
        <a:ln w="9525">
          <a:noFill/>
          <a:miter lim="800000"/>
          <a:headEnd/>
          <a:tailEnd/>
        </a:ln>
      </xdr:spPr>
    </xdr:pic>
    <xdr:clientData/>
  </xdr:twoCellAnchor>
  <xdr:twoCellAnchor editAs="oneCell">
    <xdr:from>
      <xdr:col>1</xdr:col>
      <xdr:colOff>285750</xdr:colOff>
      <xdr:row>36</xdr:row>
      <xdr:rowOff>295275</xdr:rowOff>
    </xdr:from>
    <xdr:to>
      <xdr:col>1</xdr:col>
      <xdr:colOff>1000125</xdr:colOff>
      <xdr:row>36</xdr:row>
      <xdr:rowOff>1162050</xdr:rowOff>
    </xdr:to>
    <xdr:pic>
      <xdr:nvPicPr>
        <xdr:cNvPr id="9390" name="Рисунок 4"/>
        <xdr:cNvPicPr>
          <a:picLocks noChangeAspect="1"/>
        </xdr:cNvPicPr>
      </xdr:nvPicPr>
      <xdr:blipFill>
        <a:blip xmlns:r="http://schemas.openxmlformats.org/officeDocument/2006/relationships" r:embed="rId4" cstate="print"/>
        <a:srcRect/>
        <a:stretch>
          <a:fillRect/>
        </a:stretch>
      </xdr:blipFill>
      <xdr:spPr bwMode="auto">
        <a:xfrm>
          <a:off x="514350" y="16764000"/>
          <a:ext cx="714375" cy="866775"/>
        </a:xfrm>
        <a:prstGeom prst="rect">
          <a:avLst/>
        </a:prstGeom>
        <a:noFill/>
        <a:ln w="9525">
          <a:noFill/>
          <a:miter lim="800000"/>
          <a:headEnd/>
          <a:tailEnd/>
        </a:ln>
      </xdr:spPr>
    </xdr:pic>
    <xdr:clientData/>
  </xdr:twoCellAnchor>
  <xdr:twoCellAnchor editAs="oneCell">
    <xdr:from>
      <xdr:col>1</xdr:col>
      <xdr:colOff>295275</xdr:colOff>
      <xdr:row>31</xdr:row>
      <xdr:rowOff>342900</xdr:rowOff>
    </xdr:from>
    <xdr:to>
      <xdr:col>1</xdr:col>
      <xdr:colOff>1009650</xdr:colOff>
      <xdr:row>33</xdr:row>
      <xdr:rowOff>142875</xdr:rowOff>
    </xdr:to>
    <xdr:pic>
      <xdr:nvPicPr>
        <xdr:cNvPr id="9391" name="Рисунок 5"/>
        <xdr:cNvPicPr>
          <a:picLocks noChangeAspect="1"/>
        </xdr:cNvPicPr>
      </xdr:nvPicPr>
      <xdr:blipFill>
        <a:blip xmlns:r="http://schemas.openxmlformats.org/officeDocument/2006/relationships" r:embed="rId5" cstate="print"/>
        <a:srcRect/>
        <a:stretch>
          <a:fillRect/>
        </a:stretch>
      </xdr:blipFill>
      <xdr:spPr bwMode="auto">
        <a:xfrm>
          <a:off x="523875" y="13687425"/>
          <a:ext cx="714375" cy="866775"/>
        </a:xfrm>
        <a:prstGeom prst="rect">
          <a:avLst/>
        </a:prstGeom>
        <a:noFill/>
        <a:ln w="9525">
          <a:noFill/>
          <a:miter lim="800000"/>
          <a:headEnd/>
          <a:tailEnd/>
        </a:ln>
      </xdr:spPr>
    </xdr:pic>
    <xdr:clientData/>
  </xdr:twoCellAnchor>
  <xdr:twoCellAnchor editAs="oneCell">
    <xdr:from>
      <xdr:col>1</xdr:col>
      <xdr:colOff>266700</xdr:colOff>
      <xdr:row>14</xdr:row>
      <xdr:rowOff>276225</xdr:rowOff>
    </xdr:from>
    <xdr:to>
      <xdr:col>1</xdr:col>
      <xdr:colOff>981075</xdr:colOff>
      <xdr:row>17</xdr:row>
      <xdr:rowOff>9525</xdr:rowOff>
    </xdr:to>
    <xdr:pic>
      <xdr:nvPicPr>
        <xdr:cNvPr id="9392" name="Рисунок 6"/>
        <xdr:cNvPicPr>
          <a:picLocks noChangeAspect="1"/>
        </xdr:cNvPicPr>
      </xdr:nvPicPr>
      <xdr:blipFill>
        <a:blip xmlns:r="http://schemas.openxmlformats.org/officeDocument/2006/relationships" r:embed="rId6" cstate="print"/>
        <a:srcRect/>
        <a:stretch>
          <a:fillRect/>
        </a:stretch>
      </xdr:blipFill>
      <xdr:spPr bwMode="auto">
        <a:xfrm>
          <a:off x="495300" y="6105525"/>
          <a:ext cx="714375" cy="904875"/>
        </a:xfrm>
        <a:prstGeom prst="rect">
          <a:avLst/>
        </a:prstGeom>
        <a:noFill/>
        <a:ln w="9525">
          <a:noFill/>
          <a:miter lim="800000"/>
          <a:headEnd/>
          <a:tailEnd/>
        </a:ln>
      </xdr:spPr>
    </xdr:pic>
    <xdr:clientData/>
  </xdr:twoCellAnchor>
  <xdr:twoCellAnchor editAs="oneCell">
    <xdr:from>
      <xdr:col>1</xdr:col>
      <xdr:colOff>285750</xdr:colOff>
      <xdr:row>18</xdr:row>
      <xdr:rowOff>200025</xdr:rowOff>
    </xdr:from>
    <xdr:to>
      <xdr:col>1</xdr:col>
      <xdr:colOff>1000125</xdr:colOff>
      <xdr:row>21</xdr:row>
      <xdr:rowOff>114300</xdr:rowOff>
    </xdr:to>
    <xdr:pic>
      <xdr:nvPicPr>
        <xdr:cNvPr id="9393" name="Рисунок 7"/>
        <xdr:cNvPicPr>
          <a:picLocks noChangeAspect="1"/>
        </xdr:cNvPicPr>
      </xdr:nvPicPr>
      <xdr:blipFill>
        <a:blip xmlns:r="http://schemas.openxmlformats.org/officeDocument/2006/relationships" r:embed="rId7" cstate="print"/>
        <a:srcRect/>
        <a:stretch>
          <a:fillRect/>
        </a:stretch>
      </xdr:blipFill>
      <xdr:spPr bwMode="auto">
        <a:xfrm>
          <a:off x="514350" y="7591425"/>
          <a:ext cx="714375" cy="1028700"/>
        </a:xfrm>
        <a:prstGeom prst="rect">
          <a:avLst/>
        </a:prstGeom>
        <a:noFill/>
        <a:ln w="9525">
          <a:noFill/>
          <a:miter lim="800000"/>
          <a:headEnd/>
          <a:tailEnd/>
        </a:ln>
      </xdr:spPr>
    </xdr:pic>
    <xdr:clientData/>
  </xdr:twoCellAnchor>
  <xdr:twoCellAnchor editAs="oneCell">
    <xdr:from>
      <xdr:col>1</xdr:col>
      <xdr:colOff>276225</xdr:colOff>
      <xdr:row>37</xdr:row>
      <xdr:rowOff>419100</xdr:rowOff>
    </xdr:from>
    <xdr:to>
      <xdr:col>1</xdr:col>
      <xdr:colOff>990600</xdr:colOff>
      <xdr:row>37</xdr:row>
      <xdr:rowOff>1076325</xdr:rowOff>
    </xdr:to>
    <xdr:pic>
      <xdr:nvPicPr>
        <xdr:cNvPr id="9394" name="Рисунок 8"/>
        <xdr:cNvPicPr>
          <a:picLocks noChangeAspect="1"/>
        </xdr:cNvPicPr>
      </xdr:nvPicPr>
      <xdr:blipFill>
        <a:blip xmlns:r="http://schemas.openxmlformats.org/officeDocument/2006/relationships" r:embed="rId8" cstate="print"/>
        <a:srcRect/>
        <a:stretch>
          <a:fillRect/>
        </a:stretch>
      </xdr:blipFill>
      <xdr:spPr bwMode="auto">
        <a:xfrm>
          <a:off x="504825" y="18297525"/>
          <a:ext cx="714375" cy="657225"/>
        </a:xfrm>
        <a:prstGeom prst="rect">
          <a:avLst/>
        </a:prstGeom>
        <a:noFill/>
        <a:ln w="9525">
          <a:noFill/>
          <a:miter lim="800000"/>
          <a:headEnd/>
          <a:tailEnd/>
        </a:ln>
      </xdr:spPr>
    </xdr:pic>
    <xdr:clientData/>
  </xdr:twoCellAnchor>
  <xdr:twoCellAnchor editAs="oneCell">
    <xdr:from>
      <xdr:col>1</xdr:col>
      <xdr:colOff>342900</xdr:colOff>
      <xdr:row>22</xdr:row>
      <xdr:rowOff>161925</xdr:rowOff>
    </xdr:from>
    <xdr:to>
      <xdr:col>1</xdr:col>
      <xdr:colOff>952500</xdr:colOff>
      <xdr:row>25</xdr:row>
      <xdr:rowOff>66675</xdr:rowOff>
    </xdr:to>
    <xdr:pic>
      <xdr:nvPicPr>
        <xdr:cNvPr id="9395" name="Рисунок 1"/>
        <xdr:cNvPicPr>
          <a:picLocks noChangeAspect="1"/>
        </xdr:cNvPicPr>
      </xdr:nvPicPr>
      <xdr:blipFill>
        <a:blip xmlns:r="http://schemas.openxmlformats.org/officeDocument/2006/relationships" r:embed="rId9" cstate="print"/>
        <a:srcRect/>
        <a:stretch>
          <a:fillRect/>
        </a:stretch>
      </xdr:blipFill>
      <xdr:spPr bwMode="auto">
        <a:xfrm>
          <a:off x="571500" y="9039225"/>
          <a:ext cx="609600" cy="1047750"/>
        </a:xfrm>
        <a:prstGeom prst="rect">
          <a:avLst/>
        </a:prstGeom>
        <a:noFill/>
        <a:ln w="9525">
          <a:noFill/>
          <a:miter lim="800000"/>
          <a:headEnd/>
          <a:tailEnd/>
        </a:ln>
      </xdr:spPr>
    </xdr:pic>
    <xdr:clientData/>
  </xdr:twoCellAnchor>
  <xdr:twoCellAnchor editAs="oneCell">
    <xdr:from>
      <xdr:col>1</xdr:col>
      <xdr:colOff>228600</xdr:colOff>
      <xdr:row>29</xdr:row>
      <xdr:rowOff>228600</xdr:rowOff>
    </xdr:from>
    <xdr:to>
      <xdr:col>1</xdr:col>
      <xdr:colOff>1019175</xdr:colOff>
      <xdr:row>30</xdr:row>
      <xdr:rowOff>466725</xdr:rowOff>
    </xdr:to>
    <xdr:pic>
      <xdr:nvPicPr>
        <xdr:cNvPr id="9396" name="Рисунок 2"/>
        <xdr:cNvPicPr>
          <a:picLocks noChangeAspect="1"/>
        </xdr:cNvPicPr>
      </xdr:nvPicPr>
      <xdr:blipFill>
        <a:blip xmlns:r="http://schemas.openxmlformats.org/officeDocument/2006/relationships" r:embed="rId10" cstate="print"/>
        <a:srcRect/>
        <a:stretch>
          <a:fillRect/>
        </a:stretch>
      </xdr:blipFill>
      <xdr:spPr bwMode="auto">
        <a:xfrm>
          <a:off x="457200" y="12144375"/>
          <a:ext cx="790575" cy="952500"/>
        </a:xfrm>
        <a:prstGeom prst="rect">
          <a:avLst/>
        </a:prstGeom>
        <a:noFill/>
        <a:ln w="9525">
          <a:noFill/>
          <a:miter lim="800000"/>
          <a:headEnd/>
          <a:tailEnd/>
        </a:ln>
      </xdr:spPr>
    </xdr:pic>
    <xdr:clientData/>
  </xdr:twoCellAnchor>
  <xdr:twoCellAnchor editAs="oneCell">
    <xdr:from>
      <xdr:col>1</xdr:col>
      <xdr:colOff>247650</xdr:colOff>
      <xdr:row>26</xdr:row>
      <xdr:rowOff>276225</xdr:rowOff>
    </xdr:from>
    <xdr:to>
      <xdr:col>1</xdr:col>
      <xdr:colOff>1047750</xdr:colOff>
      <xdr:row>28</xdr:row>
      <xdr:rowOff>219075</xdr:rowOff>
    </xdr:to>
    <xdr:pic>
      <xdr:nvPicPr>
        <xdr:cNvPr id="9397" name="Рисунок 3"/>
        <xdr:cNvPicPr>
          <a:picLocks noChangeAspect="1"/>
        </xdr:cNvPicPr>
      </xdr:nvPicPr>
      <xdr:blipFill>
        <a:blip xmlns:r="http://schemas.openxmlformats.org/officeDocument/2006/relationships" r:embed="rId11" cstate="print"/>
        <a:srcRect/>
        <a:stretch>
          <a:fillRect/>
        </a:stretch>
      </xdr:blipFill>
      <xdr:spPr bwMode="auto">
        <a:xfrm>
          <a:off x="476250" y="10677525"/>
          <a:ext cx="800100" cy="952500"/>
        </a:xfrm>
        <a:prstGeom prst="rect">
          <a:avLst/>
        </a:prstGeom>
        <a:noFill/>
        <a:ln w="9525">
          <a:noFill/>
          <a:miter lim="800000"/>
          <a:headEnd/>
          <a:tailEnd/>
        </a:ln>
      </xdr:spPr>
    </xdr:pic>
    <xdr:clientData/>
  </xdr:twoCellAnchor>
  <xdr:twoCellAnchor editAs="oneCell">
    <xdr:from>
      <xdr:col>1</xdr:col>
      <xdr:colOff>257175</xdr:colOff>
      <xdr:row>34</xdr:row>
      <xdr:rowOff>295275</xdr:rowOff>
    </xdr:from>
    <xdr:to>
      <xdr:col>1</xdr:col>
      <xdr:colOff>1028700</xdr:colOff>
      <xdr:row>35</xdr:row>
      <xdr:rowOff>485775</xdr:rowOff>
    </xdr:to>
    <xdr:pic>
      <xdr:nvPicPr>
        <xdr:cNvPr id="9398" name="Рисунок 4"/>
        <xdr:cNvPicPr>
          <a:picLocks noChangeAspect="1"/>
        </xdr:cNvPicPr>
      </xdr:nvPicPr>
      <xdr:blipFill>
        <a:blip xmlns:r="http://schemas.openxmlformats.org/officeDocument/2006/relationships" r:embed="rId12" cstate="print"/>
        <a:srcRect/>
        <a:stretch>
          <a:fillRect/>
        </a:stretch>
      </xdr:blipFill>
      <xdr:spPr bwMode="auto">
        <a:xfrm>
          <a:off x="485775" y="15240000"/>
          <a:ext cx="771525" cy="952500"/>
        </a:xfrm>
        <a:prstGeom prst="rect">
          <a:avLst/>
        </a:prstGeom>
        <a:noFill/>
        <a:ln w="9525">
          <a:noFill/>
          <a:miter lim="800000"/>
          <a:headEnd/>
          <a:tailEnd/>
        </a:ln>
      </xdr:spPr>
    </xdr:pic>
    <xdr:clientData/>
  </xdr:twoCellAnchor>
  <xdr:twoCellAnchor editAs="oneCell">
    <xdr:from>
      <xdr:col>1</xdr:col>
      <xdr:colOff>219075</xdr:colOff>
      <xdr:row>40</xdr:row>
      <xdr:rowOff>28575</xdr:rowOff>
    </xdr:from>
    <xdr:to>
      <xdr:col>1</xdr:col>
      <xdr:colOff>1076325</xdr:colOff>
      <xdr:row>44</xdr:row>
      <xdr:rowOff>161925</xdr:rowOff>
    </xdr:to>
    <xdr:pic>
      <xdr:nvPicPr>
        <xdr:cNvPr id="9399" name="Рисунок 9"/>
        <xdr:cNvPicPr>
          <a:picLocks noChangeAspect="1"/>
        </xdr:cNvPicPr>
      </xdr:nvPicPr>
      <xdr:blipFill>
        <a:blip xmlns:r="http://schemas.openxmlformats.org/officeDocument/2006/relationships" r:embed="rId13" cstate="print"/>
        <a:srcRect/>
        <a:stretch>
          <a:fillRect/>
        </a:stretch>
      </xdr:blipFill>
      <xdr:spPr bwMode="auto">
        <a:xfrm>
          <a:off x="447675" y="19754850"/>
          <a:ext cx="857250" cy="971550"/>
        </a:xfrm>
        <a:prstGeom prst="rect">
          <a:avLst/>
        </a:prstGeom>
        <a:noFill/>
        <a:ln w="9525">
          <a:noFill/>
          <a:miter lim="800000"/>
          <a:headEnd/>
          <a:tailEnd/>
        </a:ln>
      </xdr:spPr>
    </xdr:pic>
    <xdr:clientData/>
  </xdr:twoCellAnchor>
  <xdr:twoCellAnchor editAs="oneCell">
    <xdr:from>
      <xdr:col>1</xdr:col>
      <xdr:colOff>219075</xdr:colOff>
      <xdr:row>48</xdr:row>
      <xdr:rowOff>200025</xdr:rowOff>
    </xdr:from>
    <xdr:to>
      <xdr:col>1</xdr:col>
      <xdr:colOff>1076325</xdr:colOff>
      <xdr:row>48</xdr:row>
      <xdr:rowOff>1152525</xdr:rowOff>
    </xdr:to>
    <xdr:pic>
      <xdr:nvPicPr>
        <xdr:cNvPr id="9400" name="Рисунок 1"/>
        <xdr:cNvPicPr>
          <a:picLocks noChangeAspect="1"/>
        </xdr:cNvPicPr>
      </xdr:nvPicPr>
      <xdr:blipFill>
        <a:blip xmlns:r="http://schemas.openxmlformats.org/officeDocument/2006/relationships" r:embed="rId14" cstate="print"/>
        <a:srcRect/>
        <a:stretch>
          <a:fillRect/>
        </a:stretch>
      </xdr:blipFill>
      <xdr:spPr bwMode="auto">
        <a:xfrm>
          <a:off x="447675" y="21659850"/>
          <a:ext cx="857250" cy="952500"/>
        </a:xfrm>
        <a:prstGeom prst="rect">
          <a:avLst/>
        </a:prstGeom>
        <a:noFill/>
        <a:ln w="9525">
          <a:noFill/>
          <a:miter lim="800000"/>
          <a:headEnd/>
          <a:tailEnd/>
        </a:ln>
      </xdr:spPr>
    </xdr:pic>
    <xdr:clientData/>
  </xdr:twoCellAnchor>
  <xdr:twoCellAnchor editAs="oneCell">
    <xdr:from>
      <xdr:col>1</xdr:col>
      <xdr:colOff>133350</xdr:colOff>
      <xdr:row>49</xdr:row>
      <xdr:rowOff>219075</xdr:rowOff>
    </xdr:from>
    <xdr:to>
      <xdr:col>1</xdr:col>
      <xdr:colOff>1152525</xdr:colOff>
      <xdr:row>50</xdr:row>
      <xdr:rowOff>485775</xdr:rowOff>
    </xdr:to>
    <xdr:pic>
      <xdr:nvPicPr>
        <xdr:cNvPr id="9401" name="Рисунок 3"/>
        <xdr:cNvPicPr>
          <a:picLocks noChangeAspect="1"/>
        </xdr:cNvPicPr>
      </xdr:nvPicPr>
      <xdr:blipFill>
        <a:blip xmlns:r="http://schemas.openxmlformats.org/officeDocument/2006/relationships" r:embed="rId15" cstate="print"/>
        <a:srcRect/>
        <a:stretch>
          <a:fillRect/>
        </a:stretch>
      </xdr:blipFill>
      <xdr:spPr bwMode="auto">
        <a:xfrm>
          <a:off x="361950" y="23088600"/>
          <a:ext cx="1019175" cy="1009650"/>
        </a:xfrm>
        <a:prstGeom prst="rect">
          <a:avLst/>
        </a:prstGeom>
        <a:noFill/>
        <a:ln w="9525">
          <a:noFill/>
          <a:miter lim="800000"/>
          <a:headEnd/>
          <a:tailEnd/>
        </a:ln>
      </xdr:spPr>
    </xdr:pic>
    <xdr:clientData/>
  </xdr:twoCellAnchor>
  <xdr:twoCellAnchor editAs="oneCell">
    <xdr:from>
      <xdr:col>1</xdr:col>
      <xdr:colOff>200025</xdr:colOff>
      <xdr:row>51</xdr:row>
      <xdr:rowOff>228600</xdr:rowOff>
    </xdr:from>
    <xdr:to>
      <xdr:col>1</xdr:col>
      <xdr:colOff>1085850</xdr:colOff>
      <xdr:row>51</xdr:row>
      <xdr:rowOff>1209675</xdr:rowOff>
    </xdr:to>
    <xdr:pic>
      <xdr:nvPicPr>
        <xdr:cNvPr id="9402" name="Рисунок 4"/>
        <xdr:cNvPicPr>
          <a:picLocks noChangeAspect="1"/>
        </xdr:cNvPicPr>
      </xdr:nvPicPr>
      <xdr:blipFill>
        <a:blip xmlns:r="http://schemas.openxmlformats.org/officeDocument/2006/relationships" r:embed="rId16" cstate="print"/>
        <a:srcRect/>
        <a:stretch>
          <a:fillRect/>
        </a:stretch>
      </xdr:blipFill>
      <xdr:spPr bwMode="auto">
        <a:xfrm>
          <a:off x="428625" y="24584025"/>
          <a:ext cx="885825" cy="981075"/>
        </a:xfrm>
        <a:prstGeom prst="rect">
          <a:avLst/>
        </a:prstGeom>
        <a:noFill/>
        <a:ln w="9525">
          <a:noFill/>
          <a:miter lim="800000"/>
          <a:headEnd/>
          <a:tailEnd/>
        </a:ln>
      </xdr:spPr>
    </xdr:pic>
    <xdr:clientData/>
  </xdr:twoCellAnchor>
  <xdr:twoCellAnchor editAs="oneCell">
    <xdr:from>
      <xdr:col>1</xdr:col>
      <xdr:colOff>171450</xdr:colOff>
      <xdr:row>0</xdr:row>
      <xdr:rowOff>219075</xdr:rowOff>
    </xdr:from>
    <xdr:to>
      <xdr:col>2</xdr:col>
      <xdr:colOff>2266950</xdr:colOff>
      <xdr:row>1</xdr:row>
      <xdr:rowOff>276225</xdr:rowOff>
    </xdr:to>
    <xdr:pic>
      <xdr:nvPicPr>
        <xdr:cNvPr id="9403" name="Рисунок 18"/>
        <xdr:cNvPicPr>
          <a:picLocks noChangeAspect="1"/>
        </xdr:cNvPicPr>
      </xdr:nvPicPr>
      <xdr:blipFill>
        <a:blip xmlns:r="http://schemas.openxmlformats.org/officeDocument/2006/relationships" r:embed="rId17" cstate="print"/>
        <a:srcRect/>
        <a:stretch>
          <a:fillRect/>
        </a:stretch>
      </xdr:blipFill>
      <xdr:spPr bwMode="auto">
        <a:xfrm>
          <a:off x="400050" y="219075"/>
          <a:ext cx="3371850" cy="771525"/>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390525</xdr:colOff>
      <xdr:row>16</xdr:row>
      <xdr:rowOff>0</xdr:rowOff>
    </xdr:from>
    <xdr:to>
      <xdr:col>11</xdr:col>
      <xdr:colOff>19050</xdr:colOff>
      <xdr:row>16</xdr:row>
      <xdr:rowOff>0</xdr:rowOff>
    </xdr:to>
    <xdr:pic>
      <xdr:nvPicPr>
        <xdr:cNvPr id="10311"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11229975" y="9096375"/>
          <a:ext cx="1514475" cy="0"/>
        </a:xfrm>
        <a:prstGeom prst="rect">
          <a:avLst/>
        </a:prstGeom>
        <a:noFill/>
        <a:ln w="9525">
          <a:noFill/>
          <a:miter lim="800000"/>
          <a:headEnd/>
          <a:tailEnd/>
        </a:ln>
      </xdr:spPr>
    </xdr:pic>
    <xdr:clientData/>
  </xdr:twoCellAnchor>
  <xdr:twoCellAnchor editAs="oneCell">
    <xdr:from>
      <xdr:col>8</xdr:col>
      <xdr:colOff>523875</xdr:colOff>
      <xdr:row>16</xdr:row>
      <xdr:rowOff>0</xdr:rowOff>
    </xdr:from>
    <xdr:to>
      <xdr:col>10</xdr:col>
      <xdr:colOff>133350</xdr:colOff>
      <xdr:row>16</xdr:row>
      <xdr:rowOff>0</xdr:rowOff>
    </xdr:to>
    <xdr:pic>
      <xdr:nvPicPr>
        <xdr:cNvPr id="10312"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9982200" y="9096375"/>
          <a:ext cx="1876425" cy="0"/>
        </a:xfrm>
        <a:prstGeom prst="rect">
          <a:avLst/>
        </a:prstGeom>
        <a:noFill/>
        <a:ln w="9525">
          <a:noFill/>
          <a:miter lim="800000"/>
          <a:headEnd/>
          <a:tailEnd/>
        </a:ln>
      </xdr:spPr>
    </xdr:pic>
    <xdr:clientData/>
  </xdr:twoCellAnchor>
  <xdr:twoCellAnchor editAs="oneCell">
    <xdr:from>
      <xdr:col>9</xdr:col>
      <xdr:colOff>85725</xdr:colOff>
      <xdr:row>0</xdr:row>
      <xdr:rowOff>257175</xdr:rowOff>
    </xdr:from>
    <xdr:to>
      <xdr:col>11</xdr:col>
      <xdr:colOff>914400</xdr:colOff>
      <xdr:row>1</xdr:row>
      <xdr:rowOff>409575</xdr:rowOff>
    </xdr:to>
    <xdr:pic>
      <xdr:nvPicPr>
        <xdr:cNvPr id="10313" name="Рисунок 4"/>
        <xdr:cNvPicPr>
          <a:picLocks noChangeAspect="1"/>
        </xdr:cNvPicPr>
      </xdr:nvPicPr>
      <xdr:blipFill>
        <a:blip xmlns:r="http://schemas.openxmlformats.org/officeDocument/2006/relationships" r:embed="rId2" cstate="print"/>
        <a:srcRect/>
        <a:stretch>
          <a:fillRect/>
        </a:stretch>
      </xdr:blipFill>
      <xdr:spPr bwMode="auto">
        <a:xfrm>
          <a:off x="10925175" y="257175"/>
          <a:ext cx="2714625" cy="866775"/>
        </a:xfrm>
        <a:prstGeom prst="rect">
          <a:avLst/>
        </a:prstGeom>
        <a:noFill/>
        <a:ln w="9525">
          <a:noFill/>
          <a:miter lim="800000"/>
          <a:headEnd/>
          <a:tailEnd/>
        </a:ln>
      </xdr:spPr>
    </xdr:pic>
    <xdr:clientData/>
  </xdr:twoCellAnchor>
  <xdr:twoCellAnchor editAs="oneCell">
    <xdr:from>
      <xdr:col>1</xdr:col>
      <xdr:colOff>352425</xdr:colOff>
      <xdr:row>7</xdr:row>
      <xdr:rowOff>371475</xdr:rowOff>
    </xdr:from>
    <xdr:to>
      <xdr:col>1</xdr:col>
      <xdr:colOff>809625</xdr:colOff>
      <xdr:row>9</xdr:row>
      <xdr:rowOff>304800</xdr:rowOff>
    </xdr:to>
    <xdr:pic>
      <xdr:nvPicPr>
        <xdr:cNvPr id="10314" name="Рисунок 8"/>
        <xdr:cNvPicPr>
          <a:picLocks noChangeAspect="1"/>
        </xdr:cNvPicPr>
      </xdr:nvPicPr>
      <xdr:blipFill>
        <a:blip xmlns:r="http://schemas.openxmlformats.org/officeDocument/2006/relationships" r:embed="rId3" cstate="print"/>
        <a:srcRect/>
        <a:stretch>
          <a:fillRect/>
        </a:stretch>
      </xdr:blipFill>
      <xdr:spPr bwMode="auto">
        <a:xfrm>
          <a:off x="581025" y="3895725"/>
          <a:ext cx="457200" cy="1266825"/>
        </a:xfrm>
        <a:prstGeom prst="rect">
          <a:avLst/>
        </a:prstGeom>
        <a:noFill/>
        <a:ln w="9525">
          <a:noFill/>
          <a:miter lim="800000"/>
          <a:headEnd/>
          <a:tailEnd/>
        </a:ln>
      </xdr:spPr>
    </xdr:pic>
    <xdr:clientData/>
  </xdr:twoCellAnchor>
  <xdr:twoCellAnchor editAs="oneCell">
    <xdr:from>
      <xdr:col>1</xdr:col>
      <xdr:colOff>323850</xdr:colOff>
      <xdr:row>11</xdr:row>
      <xdr:rowOff>238125</xdr:rowOff>
    </xdr:from>
    <xdr:to>
      <xdr:col>1</xdr:col>
      <xdr:colOff>781050</xdr:colOff>
      <xdr:row>13</xdr:row>
      <xdr:rowOff>266700</xdr:rowOff>
    </xdr:to>
    <xdr:pic>
      <xdr:nvPicPr>
        <xdr:cNvPr id="10315" name="Рисунок 9"/>
        <xdr:cNvPicPr>
          <a:picLocks noChangeAspect="1"/>
        </xdr:cNvPicPr>
      </xdr:nvPicPr>
      <xdr:blipFill>
        <a:blip xmlns:r="http://schemas.openxmlformats.org/officeDocument/2006/relationships" r:embed="rId4" cstate="print"/>
        <a:srcRect/>
        <a:stretch>
          <a:fillRect/>
        </a:stretch>
      </xdr:blipFill>
      <xdr:spPr bwMode="auto">
        <a:xfrm>
          <a:off x="552450" y="6029325"/>
          <a:ext cx="457200" cy="1266825"/>
        </a:xfrm>
        <a:prstGeom prst="rect">
          <a:avLst/>
        </a:prstGeom>
        <a:noFill/>
        <a:ln w="9525">
          <a:noFill/>
          <a:miter lim="800000"/>
          <a:headEnd/>
          <a:tailEnd/>
        </a:ln>
      </xdr:spPr>
    </xdr:pic>
    <xdr:clientData/>
  </xdr:twoCellAnchor>
  <xdr:twoCellAnchor editAs="oneCell">
    <xdr:from>
      <xdr:col>1</xdr:col>
      <xdr:colOff>323850</xdr:colOff>
      <xdr:row>14</xdr:row>
      <xdr:rowOff>85725</xdr:rowOff>
    </xdr:from>
    <xdr:to>
      <xdr:col>1</xdr:col>
      <xdr:colOff>781050</xdr:colOff>
      <xdr:row>15</xdr:row>
      <xdr:rowOff>619125</xdr:rowOff>
    </xdr:to>
    <xdr:pic>
      <xdr:nvPicPr>
        <xdr:cNvPr id="10316" name="Рисунок 12"/>
        <xdr:cNvPicPr>
          <a:picLocks noChangeAspect="1"/>
        </xdr:cNvPicPr>
      </xdr:nvPicPr>
      <xdr:blipFill>
        <a:blip xmlns:r="http://schemas.openxmlformats.org/officeDocument/2006/relationships" r:embed="rId5" cstate="print"/>
        <a:srcRect/>
        <a:stretch>
          <a:fillRect/>
        </a:stretch>
      </xdr:blipFill>
      <xdr:spPr bwMode="auto">
        <a:xfrm>
          <a:off x="552450" y="7734300"/>
          <a:ext cx="457200" cy="1257300"/>
        </a:xfrm>
        <a:prstGeom prst="rect">
          <a:avLst/>
        </a:prstGeom>
        <a:noFill/>
        <a:ln w="9525">
          <a:noFill/>
          <a:miter lim="800000"/>
          <a:headEnd/>
          <a:tailEnd/>
        </a:ln>
      </xdr:spPr>
    </xdr:pic>
    <xdr:clientData/>
  </xdr:twoCellAnchor>
  <xdr:twoCellAnchor editAs="oneCell">
    <xdr:from>
      <xdr:col>1</xdr:col>
      <xdr:colOff>28575</xdr:colOff>
      <xdr:row>0</xdr:row>
      <xdr:rowOff>314325</xdr:rowOff>
    </xdr:from>
    <xdr:to>
      <xdr:col>2</xdr:col>
      <xdr:colOff>2295525</xdr:colOff>
      <xdr:row>1</xdr:row>
      <xdr:rowOff>381000</xdr:rowOff>
    </xdr:to>
    <xdr:pic>
      <xdr:nvPicPr>
        <xdr:cNvPr id="10317" name="Рисунок 8"/>
        <xdr:cNvPicPr>
          <a:picLocks noChangeAspect="1"/>
        </xdr:cNvPicPr>
      </xdr:nvPicPr>
      <xdr:blipFill>
        <a:blip xmlns:r="http://schemas.openxmlformats.org/officeDocument/2006/relationships" r:embed="rId6" cstate="print"/>
        <a:srcRect/>
        <a:stretch>
          <a:fillRect/>
        </a:stretch>
      </xdr:blipFill>
      <xdr:spPr bwMode="auto">
        <a:xfrm>
          <a:off x="257175" y="314325"/>
          <a:ext cx="3390900" cy="781050"/>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0</xdr:colOff>
      <xdr:row>13</xdr:row>
      <xdr:rowOff>0</xdr:rowOff>
    </xdr:from>
    <xdr:to>
      <xdr:col>8</xdr:col>
      <xdr:colOff>219075</xdr:colOff>
      <xdr:row>13</xdr:row>
      <xdr:rowOff>0</xdr:rowOff>
    </xdr:to>
    <xdr:pic>
      <xdr:nvPicPr>
        <xdr:cNvPr id="11345"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9334500" y="10382250"/>
          <a:ext cx="1514475" cy="0"/>
        </a:xfrm>
        <a:prstGeom prst="rect">
          <a:avLst/>
        </a:prstGeom>
        <a:noFill/>
        <a:ln w="9525">
          <a:noFill/>
          <a:miter lim="800000"/>
          <a:headEnd/>
          <a:tailEnd/>
        </a:ln>
      </xdr:spPr>
    </xdr:pic>
    <xdr:clientData/>
  </xdr:twoCellAnchor>
  <xdr:twoCellAnchor editAs="oneCell">
    <xdr:from>
      <xdr:col>7</xdr:col>
      <xdr:colOff>0</xdr:colOff>
      <xdr:row>13</xdr:row>
      <xdr:rowOff>0</xdr:rowOff>
    </xdr:from>
    <xdr:to>
      <xdr:col>8</xdr:col>
      <xdr:colOff>561975</xdr:colOff>
      <xdr:row>13</xdr:row>
      <xdr:rowOff>0</xdr:rowOff>
    </xdr:to>
    <xdr:pic>
      <xdr:nvPicPr>
        <xdr:cNvPr id="11346" name="Рисунок 1" descr="лого норт_центрированное_цв.bmp"/>
        <xdr:cNvPicPr>
          <a:picLocks noChangeAspect="1"/>
        </xdr:cNvPicPr>
      </xdr:nvPicPr>
      <xdr:blipFill>
        <a:blip xmlns:r="http://schemas.openxmlformats.org/officeDocument/2006/relationships" r:embed="rId1"/>
        <a:srcRect/>
        <a:stretch>
          <a:fillRect/>
        </a:stretch>
      </xdr:blipFill>
      <xdr:spPr bwMode="auto">
        <a:xfrm>
          <a:off x="9334500" y="10382250"/>
          <a:ext cx="1857375" cy="0"/>
        </a:xfrm>
        <a:prstGeom prst="rect">
          <a:avLst/>
        </a:prstGeom>
        <a:noFill/>
        <a:ln w="9525">
          <a:noFill/>
          <a:miter lim="800000"/>
          <a:headEnd/>
          <a:tailEnd/>
        </a:ln>
      </xdr:spPr>
    </xdr:pic>
    <xdr:clientData/>
  </xdr:twoCellAnchor>
  <xdr:twoCellAnchor editAs="oneCell">
    <xdr:from>
      <xdr:col>7</xdr:col>
      <xdr:colOff>257175</xdr:colOff>
      <xdr:row>0</xdr:row>
      <xdr:rowOff>352425</xdr:rowOff>
    </xdr:from>
    <xdr:to>
      <xdr:col>9</xdr:col>
      <xdr:colOff>1000125</xdr:colOff>
      <xdr:row>1</xdr:row>
      <xdr:rowOff>352425</xdr:rowOff>
    </xdr:to>
    <xdr:pic>
      <xdr:nvPicPr>
        <xdr:cNvPr id="11347" name="Рисунок 13"/>
        <xdr:cNvPicPr>
          <a:picLocks noChangeAspect="1"/>
        </xdr:cNvPicPr>
      </xdr:nvPicPr>
      <xdr:blipFill>
        <a:blip xmlns:r="http://schemas.openxmlformats.org/officeDocument/2006/relationships" r:embed="rId2" cstate="print"/>
        <a:srcRect/>
        <a:stretch>
          <a:fillRect/>
        </a:stretch>
      </xdr:blipFill>
      <xdr:spPr bwMode="auto">
        <a:xfrm>
          <a:off x="9591675" y="352425"/>
          <a:ext cx="3333750" cy="714375"/>
        </a:xfrm>
        <a:prstGeom prst="rect">
          <a:avLst/>
        </a:prstGeom>
        <a:noFill/>
        <a:ln w="9525">
          <a:noFill/>
          <a:miter lim="800000"/>
          <a:headEnd/>
          <a:tailEnd/>
        </a:ln>
      </xdr:spPr>
    </xdr:pic>
    <xdr:clientData/>
  </xdr:twoCellAnchor>
  <xdr:twoCellAnchor editAs="oneCell">
    <xdr:from>
      <xdr:col>1</xdr:col>
      <xdr:colOff>104775</xdr:colOff>
      <xdr:row>8</xdr:row>
      <xdr:rowOff>123825</xdr:rowOff>
    </xdr:from>
    <xdr:to>
      <xdr:col>1</xdr:col>
      <xdr:colOff>1181100</xdr:colOff>
      <xdr:row>8</xdr:row>
      <xdr:rowOff>1419225</xdr:rowOff>
    </xdr:to>
    <xdr:pic>
      <xdr:nvPicPr>
        <xdr:cNvPr id="11348" name="Рисунок 15"/>
        <xdr:cNvPicPr>
          <a:picLocks noChangeAspect="1"/>
        </xdr:cNvPicPr>
      </xdr:nvPicPr>
      <xdr:blipFill>
        <a:blip xmlns:r="http://schemas.openxmlformats.org/officeDocument/2006/relationships" r:embed="rId3" cstate="print"/>
        <a:srcRect/>
        <a:stretch>
          <a:fillRect/>
        </a:stretch>
      </xdr:blipFill>
      <xdr:spPr bwMode="auto">
        <a:xfrm>
          <a:off x="333375" y="4143375"/>
          <a:ext cx="1076325" cy="1295400"/>
        </a:xfrm>
        <a:prstGeom prst="rect">
          <a:avLst/>
        </a:prstGeom>
        <a:noFill/>
        <a:ln w="9525">
          <a:noFill/>
          <a:miter lim="800000"/>
          <a:headEnd/>
          <a:tailEnd/>
        </a:ln>
      </xdr:spPr>
    </xdr:pic>
    <xdr:clientData/>
  </xdr:twoCellAnchor>
  <xdr:twoCellAnchor editAs="oneCell">
    <xdr:from>
      <xdr:col>1</xdr:col>
      <xdr:colOff>114300</xdr:colOff>
      <xdr:row>9</xdr:row>
      <xdr:rowOff>114300</xdr:rowOff>
    </xdr:from>
    <xdr:to>
      <xdr:col>1</xdr:col>
      <xdr:colOff>1190625</xdr:colOff>
      <xdr:row>9</xdr:row>
      <xdr:rowOff>1390650</xdr:rowOff>
    </xdr:to>
    <xdr:pic>
      <xdr:nvPicPr>
        <xdr:cNvPr id="11349" name="Рисунок 16"/>
        <xdr:cNvPicPr>
          <a:picLocks noChangeAspect="1"/>
        </xdr:cNvPicPr>
      </xdr:nvPicPr>
      <xdr:blipFill>
        <a:blip xmlns:r="http://schemas.openxmlformats.org/officeDocument/2006/relationships" r:embed="rId3" cstate="print"/>
        <a:srcRect/>
        <a:stretch>
          <a:fillRect/>
        </a:stretch>
      </xdr:blipFill>
      <xdr:spPr bwMode="auto">
        <a:xfrm>
          <a:off x="342900" y="5657850"/>
          <a:ext cx="1076325" cy="1276350"/>
        </a:xfrm>
        <a:prstGeom prst="rect">
          <a:avLst/>
        </a:prstGeom>
        <a:noFill/>
        <a:ln w="9525">
          <a:noFill/>
          <a:miter lim="800000"/>
          <a:headEnd/>
          <a:tailEnd/>
        </a:ln>
      </xdr:spPr>
    </xdr:pic>
    <xdr:clientData/>
  </xdr:twoCellAnchor>
  <xdr:twoCellAnchor editAs="oneCell">
    <xdr:from>
      <xdr:col>1</xdr:col>
      <xdr:colOff>123825</xdr:colOff>
      <xdr:row>11</xdr:row>
      <xdr:rowOff>114300</xdr:rowOff>
    </xdr:from>
    <xdr:to>
      <xdr:col>1</xdr:col>
      <xdr:colOff>1200150</xdr:colOff>
      <xdr:row>11</xdr:row>
      <xdr:rowOff>1409700</xdr:rowOff>
    </xdr:to>
    <xdr:pic>
      <xdr:nvPicPr>
        <xdr:cNvPr id="11350" name="Рисунок 17"/>
        <xdr:cNvPicPr>
          <a:picLocks noChangeAspect="1"/>
        </xdr:cNvPicPr>
      </xdr:nvPicPr>
      <xdr:blipFill>
        <a:blip xmlns:r="http://schemas.openxmlformats.org/officeDocument/2006/relationships" r:embed="rId3" cstate="print"/>
        <a:srcRect/>
        <a:stretch>
          <a:fillRect/>
        </a:stretch>
      </xdr:blipFill>
      <xdr:spPr bwMode="auto">
        <a:xfrm>
          <a:off x="352425" y="7448550"/>
          <a:ext cx="1076325" cy="1295400"/>
        </a:xfrm>
        <a:prstGeom prst="rect">
          <a:avLst/>
        </a:prstGeom>
        <a:noFill/>
        <a:ln w="9525">
          <a:noFill/>
          <a:miter lim="800000"/>
          <a:headEnd/>
          <a:tailEnd/>
        </a:ln>
      </xdr:spPr>
    </xdr:pic>
    <xdr:clientData/>
  </xdr:twoCellAnchor>
  <xdr:twoCellAnchor editAs="oneCell">
    <xdr:from>
      <xdr:col>1</xdr:col>
      <xdr:colOff>114300</xdr:colOff>
      <xdr:row>12</xdr:row>
      <xdr:rowOff>104775</xdr:rowOff>
    </xdr:from>
    <xdr:to>
      <xdr:col>1</xdr:col>
      <xdr:colOff>1190625</xdr:colOff>
      <xdr:row>12</xdr:row>
      <xdr:rowOff>1400175</xdr:rowOff>
    </xdr:to>
    <xdr:pic>
      <xdr:nvPicPr>
        <xdr:cNvPr id="11351" name="Рисунок 18"/>
        <xdr:cNvPicPr>
          <a:picLocks noChangeAspect="1"/>
        </xdr:cNvPicPr>
      </xdr:nvPicPr>
      <xdr:blipFill>
        <a:blip xmlns:r="http://schemas.openxmlformats.org/officeDocument/2006/relationships" r:embed="rId3" cstate="print"/>
        <a:srcRect/>
        <a:stretch>
          <a:fillRect/>
        </a:stretch>
      </xdr:blipFill>
      <xdr:spPr bwMode="auto">
        <a:xfrm>
          <a:off x="342900" y="8963025"/>
          <a:ext cx="1076325" cy="1295400"/>
        </a:xfrm>
        <a:prstGeom prst="rect">
          <a:avLst/>
        </a:prstGeom>
        <a:noFill/>
        <a:ln w="9525">
          <a:noFill/>
          <a:miter lim="800000"/>
          <a:headEnd/>
          <a:tailEnd/>
        </a:ln>
      </xdr:spPr>
    </xdr:pic>
    <xdr:clientData/>
  </xdr:twoCellAnchor>
  <xdr:twoCellAnchor editAs="oneCell">
    <xdr:from>
      <xdr:col>1</xdr:col>
      <xdr:colOff>180975</xdr:colOff>
      <xdr:row>0</xdr:row>
      <xdr:rowOff>295275</xdr:rowOff>
    </xdr:from>
    <xdr:to>
      <xdr:col>2</xdr:col>
      <xdr:colOff>2238375</xdr:colOff>
      <xdr:row>1</xdr:row>
      <xdr:rowOff>371475</xdr:rowOff>
    </xdr:to>
    <xdr:pic>
      <xdr:nvPicPr>
        <xdr:cNvPr id="11352" name="Рисунок 9"/>
        <xdr:cNvPicPr>
          <a:picLocks noChangeAspect="1"/>
        </xdr:cNvPicPr>
      </xdr:nvPicPr>
      <xdr:blipFill>
        <a:blip xmlns:r="http://schemas.openxmlformats.org/officeDocument/2006/relationships" r:embed="rId4" cstate="print"/>
        <a:srcRect/>
        <a:stretch>
          <a:fillRect/>
        </a:stretch>
      </xdr:blipFill>
      <xdr:spPr bwMode="auto">
        <a:xfrm>
          <a:off x="409575" y="295275"/>
          <a:ext cx="3371850" cy="790575"/>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647699</xdr:colOff>
      <xdr:row>0</xdr:row>
      <xdr:rowOff>122705</xdr:rowOff>
    </xdr:from>
    <xdr:to>
      <xdr:col>10</xdr:col>
      <xdr:colOff>510987</xdr:colOff>
      <xdr:row>0</xdr:row>
      <xdr:rowOff>1037105</xdr:rowOff>
    </xdr:to>
    <xdr:pic>
      <xdr:nvPicPr>
        <xdr:cNvPr id="13553" name="Рисунок 10" descr="88"/>
        <xdr:cNvPicPr>
          <a:picLocks noChangeAspect="1" noChangeArrowheads="1"/>
        </xdr:cNvPicPr>
      </xdr:nvPicPr>
      <xdr:blipFill>
        <a:blip xmlns:r="http://schemas.openxmlformats.org/officeDocument/2006/relationships" r:embed="rId1" cstate="print"/>
        <a:srcRect/>
        <a:stretch>
          <a:fillRect/>
        </a:stretch>
      </xdr:blipFill>
      <xdr:spPr bwMode="auto">
        <a:xfrm>
          <a:off x="9623611" y="122705"/>
          <a:ext cx="3359523" cy="914400"/>
        </a:xfrm>
        <a:prstGeom prst="rect">
          <a:avLst/>
        </a:prstGeom>
        <a:noFill/>
        <a:ln w="9525">
          <a:noFill/>
          <a:miter lim="800000"/>
          <a:headEnd/>
          <a:tailEnd/>
        </a:ln>
      </xdr:spPr>
    </xdr:pic>
    <xdr:clientData/>
  </xdr:twoCellAnchor>
  <xdr:twoCellAnchor editAs="oneCell">
    <xdr:from>
      <xdr:col>1</xdr:col>
      <xdr:colOff>114300</xdr:colOff>
      <xdr:row>6</xdr:row>
      <xdr:rowOff>95250</xdr:rowOff>
    </xdr:from>
    <xdr:to>
      <xdr:col>1</xdr:col>
      <xdr:colOff>1066800</xdr:colOff>
      <xdr:row>6</xdr:row>
      <xdr:rowOff>1228725</xdr:rowOff>
    </xdr:to>
    <xdr:pic>
      <xdr:nvPicPr>
        <xdr:cNvPr id="13555" name="Рисунок 2"/>
        <xdr:cNvPicPr>
          <a:picLocks noChangeAspect="1"/>
        </xdr:cNvPicPr>
      </xdr:nvPicPr>
      <xdr:blipFill>
        <a:blip xmlns:r="http://schemas.openxmlformats.org/officeDocument/2006/relationships" r:embed="rId2" cstate="print"/>
        <a:srcRect/>
        <a:stretch>
          <a:fillRect/>
        </a:stretch>
      </xdr:blipFill>
      <xdr:spPr bwMode="auto">
        <a:xfrm>
          <a:off x="295275" y="4667250"/>
          <a:ext cx="952500" cy="1133475"/>
        </a:xfrm>
        <a:prstGeom prst="rect">
          <a:avLst/>
        </a:prstGeom>
        <a:noFill/>
        <a:ln w="9525">
          <a:noFill/>
          <a:miter lim="800000"/>
          <a:headEnd/>
          <a:tailEnd/>
        </a:ln>
      </xdr:spPr>
    </xdr:pic>
    <xdr:clientData/>
  </xdr:twoCellAnchor>
  <xdr:twoCellAnchor editAs="oneCell">
    <xdr:from>
      <xdr:col>1</xdr:col>
      <xdr:colOff>114300</xdr:colOff>
      <xdr:row>8</xdr:row>
      <xdr:rowOff>190500</xdr:rowOff>
    </xdr:from>
    <xdr:to>
      <xdr:col>1</xdr:col>
      <xdr:colOff>1076325</xdr:colOff>
      <xdr:row>8</xdr:row>
      <xdr:rowOff>1247775</xdr:rowOff>
    </xdr:to>
    <xdr:pic>
      <xdr:nvPicPr>
        <xdr:cNvPr id="13556" name="Рисунок 3"/>
        <xdr:cNvPicPr>
          <a:picLocks noChangeAspect="1"/>
        </xdr:cNvPicPr>
      </xdr:nvPicPr>
      <xdr:blipFill>
        <a:blip xmlns:r="http://schemas.openxmlformats.org/officeDocument/2006/relationships" r:embed="rId3" cstate="print"/>
        <a:srcRect/>
        <a:stretch>
          <a:fillRect/>
        </a:stretch>
      </xdr:blipFill>
      <xdr:spPr bwMode="auto">
        <a:xfrm>
          <a:off x="295275" y="6067425"/>
          <a:ext cx="962025" cy="1057275"/>
        </a:xfrm>
        <a:prstGeom prst="rect">
          <a:avLst/>
        </a:prstGeom>
        <a:noFill/>
        <a:ln w="9525">
          <a:noFill/>
          <a:miter lim="800000"/>
          <a:headEnd/>
          <a:tailEnd/>
        </a:ln>
      </xdr:spPr>
    </xdr:pic>
    <xdr:clientData/>
  </xdr:twoCellAnchor>
  <xdr:twoCellAnchor editAs="oneCell">
    <xdr:from>
      <xdr:col>1</xdr:col>
      <xdr:colOff>142875</xdr:colOff>
      <xdr:row>10</xdr:row>
      <xdr:rowOff>180975</xdr:rowOff>
    </xdr:from>
    <xdr:to>
      <xdr:col>1</xdr:col>
      <xdr:colOff>1038225</xdr:colOff>
      <xdr:row>10</xdr:row>
      <xdr:rowOff>1247775</xdr:rowOff>
    </xdr:to>
    <xdr:pic>
      <xdr:nvPicPr>
        <xdr:cNvPr id="13557" name="Рисунок 4"/>
        <xdr:cNvPicPr>
          <a:picLocks noChangeAspect="1"/>
        </xdr:cNvPicPr>
      </xdr:nvPicPr>
      <xdr:blipFill>
        <a:blip xmlns:r="http://schemas.openxmlformats.org/officeDocument/2006/relationships" r:embed="rId4" cstate="print"/>
        <a:srcRect/>
        <a:stretch>
          <a:fillRect/>
        </a:stretch>
      </xdr:blipFill>
      <xdr:spPr bwMode="auto">
        <a:xfrm>
          <a:off x="323850" y="9086850"/>
          <a:ext cx="895350" cy="1066800"/>
        </a:xfrm>
        <a:prstGeom prst="rect">
          <a:avLst/>
        </a:prstGeom>
        <a:noFill/>
        <a:ln w="9525">
          <a:noFill/>
          <a:miter lim="800000"/>
          <a:headEnd/>
          <a:tailEnd/>
        </a:ln>
      </xdr:spPr>
    </xdr:pic>
    <xdr:clientData/>
  </xdr:twoCellAnchor>
  <xdr:twoCellAnchor editAs="oneCell">
    <xdr:from>
      <xdr:col>1</xdr:col>
      <xdr:colOff>85725</xdr:colOff>
      <xdr:row>12</xdr:row>
      <xdr:rowOff>209550</xdr:rowOff>
    </xdr:from>
    <xdr:to>
      <xdr:col>1</xdr:col>
      <xdr:colOff>1066800</xdr:colOff>
      <xdr:row>12</xdr:row>
      <xdr:rowOff>1304925</xdr:rowOff>
    </xdr:to>
    <xdr:pic>
      <xdr:nvPicPr>
        <xdr:cNvPr id="13559" name="Рисунок 6"/>
        <xdr:cNvPicPr>
          <a:picLocks noChangeAspect="1"/>
        </xdr:cNvPicPr>
      </xdr:nvPicPr>
      <xdr:blipFill>
        <a:blip xmlns:r="http://schemas.openxmlformats.org/officeDocument/2006/relationships" r:embed="rId5" cstate="print"/>
        <a:srcRect/>
        <a:stretch>
          <a:fillRect/>
        </a:stretch>
      </xdr:blipFill>
      <xdr:spPr bwMode="auto">
        <a:xfrm>
          <a:off x="266700" y="12239625"/>
          <a:ext cx="981075" cy="1095375"/>
        </a:xfrm>
        <a:prstGeom prst="rect">
          <a:avLst/>
        </a:prstGeom>
        <a:noFill/>
        <a:ln w="9525">
          <a:noFill/>
          <a:miter lim="800000"/>
          <a:headEnd/>
          <a:tailEnd/>
        </a:ln>
      </xdr:spPr>
    </xdr:pic>
    <xdr:clientData/>
  </xdr:twoCellAnchor>
  <xdr:twoCellAnchor editAs="oneCell">
    <xdr:from>
      <xdr:col>1</xdr:col>
      <xdr:colOff>114300</xdr:colOff>
      <xdr:row>14</xdr:row>
      <xdr:rowOff>219075</xdr:rowOff>
    </xdr:from>
    <xdr:to>
      <xdr:col>1</xdr:col>
      <xdr:colOff>1076325</xdr:colOff>
      <xdr:row>14</xdr:row>
      <xdr:rowOff>1285875</xdr:rowOff>
    </xdr:to>
    <xdr:pic>
      <xdr:nvPicPr>
        <xdr:cNvPr id="13560" name="Рисунок 7"/>
        <xdr:cNvPicPr>
          <a:picLocks noChangeAspect="1"/>
        </xdr:cNvPicPr>
      </xdr:nvPicPr>
      <xdr:blipFill>
        <a:blip xmlns:r="http://schemas.openxmlformats.org/officeDocument/2006/relationships" r:embed="rId6" cstate="print"/>
        <a:srcRect/>
        <a:stretch>
          <a:fillRect/>
        </a:stretch>
      </xdr:blipFill>
      <xdr:spPr bwMode="auto">
        <a:xfrm>
          <a:off x="295275" y="13992225"/>
          <a:ext cx="962025" cy="1066800"/>
        </a:xfrm>
        <a:prstGeom prst="rect">
          <a:avLst/>
        </a:prstGeom>
        <a:noFill/>
        <a:ln w="9525">
          <a:noFill/>
          <a:miter lim="800000"/>
          <a:headEnd/>
          <a:tailEnd/>
        </a:ln>
      </xdr:spPr>
    </xdr:pic>
    <xdr:clientData/>
  </xdr:twoCellAnchor>
  <xdr:twoCellAnchor editAs="oneCell">
    <xdr:from>
      <xdr:col>1</xdr:col>
      <xdr:colOff>66675</xdr:colOff>
      <xdr:row>16</xdr:row>
      <xdr:rowOff>200025</xdr:rowOff>
    </xdr:from>
    <xdr:to>
      <xdr:col>1</xdr:col>
      <xdr:colOff>1085850</xdr:colOff>
      <xdr:row>16</xdr:row>
      <xdr:rowOff>1133475</xdr:rowOff>
    </xdr:to>
    <xdr:pic>
      <xdr:nvPicPr>
        <xdr:cNvPr id="13561" name="Рисунок 8"/>
        <xdr:cNvPicPr>
          <a:picLocks noChangeAspect="1"/>
        </xdr:cNvPicPr>
      </xdr:nvPicPr>
      <xdr:blipFill>
        <a:blip xmlns:r="http://schemas.openxmlformats.org/officeDocument/2006/relationships" r:embed="rId7" cstate="print"/>
        <a:srcRect/>
        <a:stretch>
          <a:fillRect/>
        </a:stretch>
      </xdr:blipFill>
      <xdr:spPr bwMode="auto">
        <a:xfrm>
          <a:off x="247650" y="15697200"/>
          <a:ext cx="1019175" cy="933450"/>
        </a:xfrm>
        <a:prstGeom prst="rect">
          <a:avLst/>
        </a:prstGeom>
        <a:noFill/>
        <a:ln w="9525">
          <a:noFill/>
          <a:miter lim="800000"/>
          <a:headEnd/>
          <a:tailEnd/>
        </a:ln>
      </xdr:spPr>
    </xdr:pic>
    <xdr:clientData/>
  </xdr:twoCellAnchor>
  <xdr:twoCellAnchor editAs="oneCell">
    <xdr:from>
      <xdr:col>1</xdr:col>
      <xdr:colOff>76200</xdr:colOff>
      <xdr:row>17</xdr:row>
      <xdr:rowOff>95250</xdr:rowOff>
    </xdr:from>
    <xdr:to>
      <xdr:col>1</xdr:col>
      <xdr:colOff>1085850</xdr:colOff>
      <xdr:row>17</xdr:row>
      <xdr:rowOff>1028700</xdr:rowOff>
    </xdr:to>
    <xdr:pic>
      <xdr:nvPicPr>
        <xdr:cNvPr id="13562" name="Рисунок 14"/>
        <xdr:cNvPicPr>
          <a:picLocks noChangeAspect="1"/>
        </xdr:cNvPicPr>
      </xdr:nvPicPr>
      <xdr:blipFill>
        <a:blip xmlns:r="http://schemas.openxmlformats.org/officeDocument/2006/relationships" r:embed="rId7" cstate="print"/>
        <a:srcRect/>
        <a:stretch>
          <a:fillRect/>
        </a:stretch>
      </xdr:blipFill>
      <xdr:spPr bwMode="auto">
        <a:xfrm>
          <a:off x="257175" y="16754475"/>
          <a:ext cx="1009650" cy="933450"/>
        </a:xfrm>
        <a:prstGeom prst="rect">
          <a:avLst/>
        </a:prstGeom>
        <a:noFill/>
        <a:ln w="9525">
          <a:noFill/>
          <a:miter lim="800000"/>
          <a:headEnd/>
          <a:tailEnd/>
        </a:ln>
      </xdr:spPr>
    </xdr:pic>
    <xdr:clientData/>
  </xdr:twoCellAnchor>
  <xdr:twoCellAnchor editAs="oneCell">
    <xdr:from>
      <xdr:col>1</xdr:col>
      <xdr:colOff>76200</xdr:colOff>
      <xdr:row>18</xdr:row>
      <xdr:rowOff>361950</xdr:rowOff>
    </xdr:from>
    <xdr:to>
      <xdr:col>1</xdr:col>
      <xdr:colOff>1085850</xdr:colOff>
      <xdr:row>18</xdr:row>
      <xdr:rowOff>1095375</xdr:rowOff>
    </xdr:to>
    <xdr:pic>
      <xdr:nvPicPr>
        <xdr:cNvPr id="13563" name="Рисунок 11"/>
        <xdr:cNvPicPr>
          <a:picLocks noChangeAspect="1"/>
        </xdr:cNvPicPr>
      </xdr:nvPicPr>
      <xdr:blipFill>
        <a:blip xmlns:r="http://schemas.openxmlformats.org/officeDocument/2006/relationships" r:embed="rId8" cstate="print"/>
        <a:srcRect/>
        <a:stretch>
          <a:fillRect/>
        </a:stretch>
      </xdr:blipFill>
      <xdr:spPr bwMode="auto">
        <a:xfrm>
          <a:off x="257175" y="18183225"/>
          <a:ext cx="1009650" cy="733425"/>
        </a:xfrm>
        <a:prstGeom prst="rect">
          <a:avLst/>
        </a:prstGeom>
        <a:noFill/>
        <a:ln w="9525">
          <a:noFill/>
          <a:miter lim="800000"/>
          <a:headEnd/>
          <a:tailEnd/>
        </a:ln>
      </xdr:spPr>
    </xdr:pic>
    <xdr:clientData/>
  </xdr:twoCellAnchor>
  <xdr:twoCellAnchor editAs="oneCell">
    <xdr:from>
      <xdr:col>1</xdr:col>
      <xdr:colOff>76200</xdr:colOff>
      <xdr:row>19</xdr:row>
      <xdr:rowOff>47625</xdr:rowOff>
    </xdr:from>
    <xdr:to>
      <xdr:col>1</xdr:col>
      <xdr:colOff>1085850</xdr:colOff>
      <xdr:row>19</xdr:row>
      <xdr:rowOff>781050</xdr:rowOff>
    </xdr:to>
    <xdr:pic>
      <xdr:nvPicPr>
        <xdr:cNvPr id="13564" name="Рисунок 16"/>
        <xdr:cNvPicPr>
          <a:picLocks noChangeAspect="1"/>
        </xdr:cNvPicPr>
      </xdr:nvPicPr>
      <xdr:blipFill>
        <a:blip xmlns:r="http://schemas.openxmlformats.org/officeDocument/2006/relationships" r:embed="rId8" cstate="print"/>
        <a:srcRect/>
        <a:stretch>
          <a:fillRect/>
        </a:stretch>
      </xdr:blipFill>
      <xdr:spPr bwMode="auto">
        <a:xfrm>
          <a:off x="257175" y="19345275"/>
          <a:ext cx="1009650" cy="733425"/>
        </a:xfrm>
        <a:prstGeom prst="rect">
          <a:avLst/>
        </a:prstGeom>
        <a:noFill/>
        <a:ln w="9525">
          <a:noFill/>
          <a:miter lim="800000"/>
          <a:headEnd/>
          <a:tailEnd/>
        </a:ln>
      </xdr:spPr>
    </xdr:pic>
    <xdr:clientData/>
  </xdr:twoCellAnchor>
  <xdr:twoCellAnchor editAs="oneCell">
    <xdr:from>
      <xdr:col>1</xdr:col>
      <xdr:colOff>76200</xdr:colOff>
      <xdr:row>20</xdr:row>
      <xdr:rowOff>390525</xdr:rowOff>
    </xdr:from>
    <xdr:to>
      <xdr:col>1</xdr:col>
      <xdr:colOff>1095375</xdr:colOff>
      <xdr:row>20</xdr:row>
      <xdr:rowOff>1133475</xdr:rowOff>
    </xdr:to>
    <xdr:pic>
      <xdr:nvPicPr>
        <xdr:cNvPr id="13565" name="Рисунок 17"/>
        <xdr:cNvPicPr>
          <a:picLocks noChangeAspect="1"/>
        </xdr:cNvPicPr>
      </xdr:nvPicPr>
      <xdr:blipFill>
        <a:blip xmlns:r="http://schemas.openxmlformats.org/officeDocument/2006/relationships" r:embed="rId8" cstate="print"/>
        <a:srcRect/>
        <a:stretch>
          <a:fillRect/>
        </a:stretch>
      </xdr:blipFill>
      <xdr:spPr bwMode="auto">
        <a:xfrm>
          <a:off x="257175" y="20545425"/>
          <a:ext cx="1019175" cy="742950"/>
        </a:xfrm>
        <a:prstGeom prst="rect">
          <a:avLst/>
        </a:prstGeom>
        <a:noFill/>
        <a:ln w="9525">
          <a:noFill/>
          <a:miter lim="800000"/>
          <a:headEnd/>
          <a:tailEnd/>
        </a:ln>
      </xdr:spPr>
    </xdr:pic>
    <xdr:clientData/>
  </xdr:twoCellAnchor>
  <xdr:twoCellAnchor editAs="oneCell">
    <xdr:from>
      <xdr:col>1</xdr:col>
      <xdr:colOff>85725</xdr:colOff>
      <xdr:row>22</xdr:row>
      <xdr:rowOff>104775</xdr:rowOff>
    </xdr:from>
    <xdr:to>
      <xdr:col>1</xdr:col>
      <xdr:colOff>1085850</xdr:colOff>
      <xdr:row>22</xdr:row>
      <xdr:rowOff>1181100</xdr:rowOff>
    </xdr:to>
    <xdr:pic>
      <xdr:nvPicPr>
        <xdr:cNvPr id="13566" name="Рисунок 12"/>
        <xdr:cNvPicPr>
          <a:picLocks noChangeAspect="1"/>
        </xdr:cNvPicPr>
      </xdr:nvPicPr>
      <xdr:blipFill>
        <a:blip xmlns:r="http://schemas.openxmlformats.org/officeDocument/2006/relationships" r:embed="rId5" cstate="print"/>
        <a:srcRect/>
        <a:stretch>
          <a:fillRect/>
        </a:stretch>
      </xdr:blipFill>
      <xdr:spPr bwMode="auto">
        <a:xfrm>
          <a:off x="266700" y="21983700"/>
          <a:ext cx="1000125" cy="1076325"/>
        </a:xfrm>
        <a:prstGeom prst="rect">
          <a:avLst/>
        </a:prstGeom>
        <a:noFill/>
        <a:ln w="9525">
          <a:noFill/>
          <a:miter lim="800000"/>
          <a:headEnd/>
          <a:tailEnd/>
        </a:ln>
      </xdr:spPr>
    </xdr:pic>
    <xdr:clientData/>
  </xdr:twoCellAnchor>
  <xdr:twoCellAnchor editAs="oneCell">
    <xdr:from>
      <xdr:col>1</xdr:col>
      <xdr:colOff>76200</xdr:colOff>
      <xdr:row>23</xdr:row>
      <xdr:rowOff>209550</xdr:rowOff>
    </xdr:from>
    <xdr:to>
      <xdr:col>1</xdr:col>
      <xdr:colOff>1085850</xdr:colOff>
      <xdr:row>23</xdr:row>
      <xdr:rowOff>942975</xdr:rowOff>
    </xdr:to>
    <xdr:pic>
      <xdr:nvPicPr>
        <xdr:cNvPr id="13567" name="Рисунок 15"/>
        <xdr:cNvPicPr>
          <a:picLocks noChangeAspect="1"/>
        </xdr:cNvPicPr>
      </xdr:nvPicPr>
      <xdr:blipFill>
        <a:blip xmlns:r="http://schemas.openxmlformats.org/officeDocument/2006/relationships" r:embed="rId9" cstate="print"/>
        <a:srcRect/>
        <a:stretch>
          <a:fillRect/>
        </a:stretch>
      </xdr:blipFill>
      <xdr:spPr bwMode="auto">
        <a:xfrm>
          <a:off x="257175" y="23393400"/>
          <a:ext cx="1009650" cy="733425"/>
        </a:xfrm>
        <a:prstGeom prst="rect">
          <a:avLst/>
        </a:prstGeom>
        <a:noFill/>
        <a:ln w="9525">
          <a:noFill/>
          <a:miter lim="800000"/>
          <a:headEnd/>
          <a:tailEnd/>
        </a:ln>
      </xdr:spPr>
    </xdr:pic>
    <xdr:clientData/>
  </xdr:twoCellAnchor>
  <xdr:twoCellAnchor editAs="oneCell">
    <xdr:from>
      <xdr:col>1</xdr:col>
      <xdr:colOff>76200</xdr:colOff>
      <xdr:row>24</xdr:row>
      <xdr:rowOff>152400</xdr:rowOff>
    </xdr:from>
    <xdr:to>
      <xdr:col>1</xdr:col>
      <xdr:colOff>1085850</xdr:colOff>
      <xdr:row>24</xdr:row>
      <xdr:rowOff>885825</xdr:rowOff>
    </xdr:to>
    <xdr:pic>
      <xdr:nvPicPr>
        <xdr:cNvPr id="13568" name="Рисунок 20"/>
        <xdr:cNvPicPr>
          <a:picLocks noChangeAspect="1"/>
        </xdr:cNvPicPr>
      </xdr:nvPicPr>
      <xdr:blipFill>
        <a:blip xmlns:r="http://schemas.openxmlformats.org/officeDocument/2006/relationships" r:embed="rId9" cstate="print"/>
        <a:srcRect/>
        <a:stretch>
          <a:fillRect/>
        </a:stretch>
      </xdr:blipFill>
      <xdr:spPr bwMode="auto">
        <a:xfrm>
          <a:off x="257175" y="24479250"/>
          <a:ext cx="1009650" cy="733425"/>
        </a:xfrm>
        <a:prstGeom prst="rect">
          <a:avLst/>
        </a:prstGeom>
        <a:noFill/>
        <a:ln w="9525">
          <a:noFill/>
          <a:miter lim="800000"/>
          <a:headEnd/>
          <a:tailEnd/>
        </a:ln>
      </xdr:spPr>
    </xdr:pic>
    <xdr:clientData/>
  </xdr:twoCellAnchor>
  <xdr:twoCellAnchor editAs="oneCell">
    <xdr:from>
      <xdr:col>1</xdr:col>
      <xdr:colOff>76200</xdr:colOff>
      <xdr:row>25</xdr:row>
      <xdr:rowOff>219075</xdr:rowOff>
    </xdr:from>
    <xdr:to>
      <xdr:col>1</xdr:col>
      <xdr:colOff>1085850</xdr:colOff>
      <xdr:row>25</xdr:row>
      <xdr:rowOff>952500</xdr:rowOff>
    </xdr:to>
    <xdr:pic>
      <xdr:nvPicPr>
        <xdr:cNvPr id="13569" name="Рисунок 21"/>
        <xdr:cNvPicPr>
          <a:picLocks noChangeAspect="1"/>
        </xdr:cNvPicPr>
      </xdr:nvPicPr>
      <xdr:blipFill>
        <a:blip xmlns:r="http://schemas.openxmlformats.org/officeDocument/2006/relationships" r:embed="rId9" cstate="print"/>
        <a:srcRect/>
        <a:stretch>
          <a:fillRect/>
        </a:stretch>
      </xdr:blipFill>
      <xdr:spPr bwMode="auto">
        <a:xfrm>
          <a:off x="257175" y="25584150"/>
          <a:ext cx="1009650" cy="733425"/>
        </a:xfrm>
        <a:prstGeom prst="rect">
          <a:avLst/>
        </a:prstGeom>
        <a:noFill/>
        <a:ln w="9525">
          <a:noFill/>
          <a:miter lim="800000"/>
          <a:headEnd/>
          <a:tailEnd/>
        </a:ln>
      </xdr:spPr>
    </xdr:pic>
    <xdr:clientData/>
  </xdr:twoCellAnchor>
  <xdr:twoCellAnchor editAs="oneCell">
    <xdr:from>
      <xdr:col>1</xdr:col>
      <xdr:colOff>76200</xdr:colOff>
      <xdr:row>26</xdr:row>
      <xdr:rowOff>209550</xdr:rowOff>
    </xdr:from>
    <xdr:to>
      <xdr:col>1</xdr:col>
      <xdr:colOff>1085850</xdr:colOff>
      <xdr:row>26</xdr:row>
      <xdr:rowOff>942975</xdr:rowOff>
    </xdr:to>
    <xdr:pic>
      <xdr:nvPicPr>
        <xdr:cNvPr id="13570" name="Рисунок 22"/>
        <xdr:cNvPicPr>
          <a:picLocks noChangeAspect="1"/>
        </xdr:cNvPicPr>
      </xdr:nvPicPr>
      <xdr:blipFill>
        <a:blip xmlns:r="http://schemas.openxmlformats.org/officeDocument/2006/relationships" r:embed="rId9" cstate="print"/>
        <a:srcRect/>
        <a:stretch>
          <a:fillRect/>
        </a:stretch>
      </xdr:blipFill>
      <xdr:spPr bwMode="auto">
        <a:xfrm>
          <a:off x="257175" y="26717625"/>
          <a:ext cx="1009650" cy="733425"/>
        </a:xfrm>
        <a:prstGeom prst="rect">
          <a:avLst/>
        </a:prstGeom>
        <a:noFill/>
        <a:ln w="9525">
          <a:noFill/>
          <a:miter lim="800000"/>
          <a:headEnd/>
          <a:tailEnd/>
        </a:ln>
      </xdr:spPr>
    </xdr:pic>
    <xdr:clientData/>
  </xdr:twoCellAnchor>
  <xdr:twoCellAnchor editAs="oneCell">
    <xdr:from>
      <xdr:col>1</xdr:col>
      <xdr:colOff>76200</xdr:colOff>
      <xdr:row>28</xdr:row>
      <xdr:rowOff>200025</xdr:rowOff>
    </xdr:from>
    <xdr:to>
      <xdr:col>1</xdr:col>
      <xdr:colOff>1114425</xdr:colOff>
      <xdr:row>28</xdr:row>
      <xdr:rowOff>952500</xdr:rowOff>
    </xdr:to>
    <xdr:pic>
      <xdr:nvPicPr>
        <xdr:cNvPr id="13571" name="Рисунок 18"/>
        <xdr:cNvPicPr>
          <a:picLocks noChangeAspect="1"/>
        </xdr:cNvPicPr>
      </xdr:nvPicPr>
      <xdr:blipFill>
        <a:blip xmlns:r="http://schemas.openxmlformats.org/officeDocument/2006/relationships" r:embed="rId10" cstate="print"/>
        <a:srcRect/>
        <a:stretch>
          <a:fillRect/>
        </a:stretch>
      </xdr:blipFill>
      <xdr:spPr bwMode="auto">
        <a:xfrm>
          <a:off x="257175" y="28108275"/>
          <a:ext cx="1038225" cy="752475"/>
        </a:xfrm>
        <a:prstGeom prst="rect">
          <a:avLst/>
        </a:prstGeom>
        <a:noFill/>
        <a:ln w="9525">
          <a:noFill/>
          <a:miter lim="800000"/>
          <a:headEnd/>
          <a:tailEnd/>
        </a:ln>
      </xdr:spPr>
    </xdr:pic>
    <xdr:clientData/>
  </xdr:twoCellAnchor>
  <xdr:twoCellAnchor editAs="oneCell">
    <xdr:from>
      <xdr:col>1</xdr:col>
      <xdr:colOff>76200</xdr:colOff>
      <xdr:row>29</xdr:row>
      <xdr:rowOff>133350</xdr:rowOff>
    </xdr:from>
    <xdr:to>
      <xdr:col>1</xdr:col>
      <xdr:colOff>1114425</xdr:colOff>
      <xdr:row>29</xdr:row>
      <xdr:rowOff>885825</xdr:rowOff>
    </xdr:to>
    <xdr:pic>
      <xdr:nvPicPr>
        <xdr:cNvPr id="13572" name="Рисунок 24"/>
        <xdr:cNvPicPr>
          <a:picLocks noChangeAspect="1"/>
        </xdr:cNvPicPr>
      </xdr:nvPicPr>
      <xdr:blipFill>
        <a:blip xmlns:r="http://schemas.openxmlformats.org/officeDocument/2006/relationships" r:embed="rId10" cstate="print"/>
        <a:srcRect/>
        <a:stretch>
          <a:fillRect/>
        </a:stretch>
      </xdr:blipFill>
      <xdr:spPr bwMode="auto">
        <a:xfrm>
          <a:off x="257175" y="29175075"/>
          <a:ext cx="1038225" cy="752475"/>
        </a:xfrm>
        <a:prstGeom prst="rect">
          <a:avLst/>
        </a:prstGeom>
        <a:noFill/>
        <a:ln w="9525">
          <a:noFill/>
          <a:miter lim="800000"/>
          <a:headEnd/>
          <a:tailEnd/>
        </a:ln>
      </xdr:spPr>
    </xdr:pic>
    <xdr:clientData/>
  </xdr:twoCellAnchor>
  <xdr:twoCellAnchor editAs="oneCell">
    <xdr:from>
      <xdr:col>1</xdr:col>
      <xdr:colOff>85725</xdr:colOff>
      <xdr:row>30</xdr:row>
      <xdr:rowOff>266700</xdr:rowOff>
    </xdr:from>
    <xdr:to>
      <xdr:col>1</xdr:col>
      <xdr:colOff>1095375</xdr:colOff>
      <xdr:row>30</xdr:row>
      <xdr:rowOff>1009650</xdr:rowOff>
    </xdr:to>
    <xdr:pic>
      <xdr:nvPicPr>
        <xdr:cNvPr id="13573" name="Рисунок 23"/>
        <xdr:cNvPicPr>
          <a:picLocks noChangeAspect="1"/>
        </xdr:cNvPicPr>
      </xdr:nvPicPr>
      <xdr:blipFill>
        <a:blip xmlns:r="http://schemas.openxmlformats.org/officeDocument/2006/relationships" r:embed="rId11" cstate="print"/>
        <a:srcRect/>
        <a:stretch>
          <a:fillRect/>
        </a:stretch>
      </xdr:blipFill>
      <xdr:spPr bwMode="auto">
        <a:xfrm>
          <a:off x="266700" y="30318075"/>
          <a:ext cx="1009650" cy="742950"/>
        </a:xfrm>
        <a:prstGeom prst="rect">
          <a:avLst/>
        </a:prstGeom>
        <a:noFill/>
        <a:ln w="9525">
          <a:noFill/>
          <a:miter lim="800000"/>
          <a:headEnd/>
          <a:tailEnd/>
        </a:ln>
      </xdr:spPr>
    </xdr:pic>
    <xdr:clientData/>
  </xdr:twoCellAnchor>
  <xdr:twoCellAnchor editAs="oneCell">
    <xdr:from>
      <xdr:col>1</xdr:col>
      <xdr:colOff>76200</xdr:colOff>
      <xdr:row>32</xdr:row>
      <xdr:rowOff>123825</xdr:rowOff>
    </xdr:from>
    <xdr:to>
      <xdr:col>1</xdr:col>
      <xdr:colOff>1114425</xdr:colOff>
      <xdr:row>32</xdr:row>
      <xdr:rowOff>876300</xdr:rowOff>
    </xdr:to>
    <xdr:pic>
      <xdr:nvPicPr>
        <xdr:cNvPr id="13574" name="Рисунок 27"/>
        <xdr:cNvPicPr>
          <a:picLocks noChangeAspect="1"/>
        </xdr:cNvPicPr>
      </xdr:nvPicPr>
      <xdr:blipFill>
        <a:blip xmlns:r="http://schemas.openxmlformats.org/officeDocument/2006/relationships" r:embed="rId10" cstate="print"/>
        <a:srcRect/>
        <a:stretch>
          <a:fillRect/>
        </a:stretch>
      </xdr:blipFill>
      <xdr:spPr bwMode="auto">
        <a:xfrm>
          <a:off x="257175" y="31737300"/>
          <a:ext cx="1038225" cy="752475"/>
        </a:xfrm>
        <a:prstGeom prst="rect">
          <a:avLst/>
        </a:prstGeom>
        <a:noFill/>
        <a:ln w="9525">
          <a:noFill/>
          <a:miter lim="800000"/>
          <a:headEnd/>
          <a:tailEnd/>
        </a:ln>
      </xdr:spPr>
    </xdr:pic>
    <xdr:clientData/>
  </xdr:twoCellAnchor>
  <xdr:twoCellAnchor editAs="oneCell">
    <xdr:from>
      <xdr:col>1</xdr:col>
      <xdr:colOff>95250</xdr:colOff>
      <xdr:row>9</xdr:row>
      <xdr:rowOff>47625</xdr:rowOff>
    </xdr:from>
    <xdr:to>
      <xdr:col>1</xdr:col>
      <xdr:colOff>1066800</xdr:colOff>
      <xdr:row>9</xdr:row>
      <xdr:rowOff>1200150</xdr:rowOff>
    </xdr:to>
    <xdr:pic>
      <xdr:nvPicPr>
        <xdr:cNvPr id="13575" name="Рисунок 1"/>
        <xdr:cNvPicPr>
          <a:picLocks noChangeAspect="1"/>
        </xdr:cNvPicPr>
      </xdr:nvPicPr>
      <xdr:blipFill>
        <a:blip xmlns:r="http://schemas.openxmlformats.org/officeDocument/2006/relationships" r:embed="rId12" cstate="print"/>
        <a:srcRect/>
        <a:stretch>
          <a:fillRect/>
        </a:stretch>
      </xdr:blipFill>
      <xdr:spPr bwMode="auto">
        <a:xfrm>
          <a:off x="276225" y="7391400"/>
          <a:ext cx="971550" cy="1152525"/>
        </a:xfrm>
        <a:prstGeom prst="rect">
          <a:avLst/>
        </a:prstGeom>
        <a:noFill/>
        <a:ln w="9525">
          <a:noFill/>
          <a:miter lim="800000"/>
          <a:headEnd/>
          <a:tailEnd/>
        </a:ln>
      </xdr:spPr>
    </xdr:pic>
    <xdr:clientData/>
  </xdr:twoCellAnchor>
  <xdr:twoCellAnchor editAs="oneCell">
    <xdr:from>
      <xdr:col>1</xdr:col>
      <xdr:colOff>47625</xdr:colOff>
      <xdr:row>0</xdr:row>
      <xdr:rowOff>190500</xdr:rowOff>
    </xdr:from>
    <xdr:to>
      <xdr:col>2</xdr:col>
      <xdr:colOff>1562100</xdr:colOff>
      <xdr:row>0</xdr:row>
      <xdr:rowOff>819150</xdr:rowOff>
    </xdr:to>
    <xdr:pic>
      <xdr:nvPicPr>
        <xdr:cNvPr id="13576" name="Рисунок 25"/>
        <xdr:cNvPicPr>
          <a:picLocks noChangeAspect="1"/>
        </xdr:cNvPicPr>
      </xdr:nvPicPr>
      <xdr:blipFill>
        <a:blip xmlns:r="http://schemas.openxmlformats.org/officeDocument/2006/relationships" r:embed="rId13" cstate="print"/>
        <a:srcRect/>
        <a:stretch>
          <a:fillRect/>
        </a:stretch>
      </xdr:blipFill>
      <xdr:spPr bwMode="auto">
        <a:xfrm>
          <a:off x="228600" y="190500"/>
          <a:ext cx="2676525" cy="628650"/>
        </a:xfrm>
        <a:prstGeom prst="rect">
          <a:avLst/>
        </a:prstGeom>
        <a:noFill/>
        <a:ln w="9525">
          <a:noFill/>
          <a:miter lim="800000"/>
          <a:headEnd/>
          <a:tailEnd/>
        </a:ln>
      </xdr:spPr>
    </xdr:pic>
    <xdr:clientData/>
  </xdr:twoCellAnchor>
  <xdr:twoCellAnchor editAs="oneCell">
    <xdr:from>
      <xdr:col>1</xdr:col>
      <xdr:colOff>123265</xdr:colOff>
      <xdr:row>7</xdr:row>
      <xdr:rowOff>177276</xdr:rowOff>
    </xdr:from>
    <xdr:to>
      <xdr:col>1</xdr:col>
      <xdr:colOff>974912</xdr:colOff>
      <xdr:row>7</xdr:row>
      <xdr:rowOff>1209490</xdr:rowOff>
    </xdr:to>
    <xdr:pic>
      <xdr:nvPicPr>
        <xdr:cNvPr id="29" name="Рисунок 28" descr="роро.jpg"/>
        <xdr:cNvPicPr>
          <a:picLocks noChangeAspect="1"/>
        </xdr:cNvPicPr>
      </xdr:nvPicPr>
      <xdr:blipFill>
        <a:blip xmlns:r="http://schemas.openxmlformats.org/officeDocument/2006/relationships" r:embed="rId14" cstate="print"/>
        <a:stretch>
          <a:fillRect/>
        </a:stretch>
      </xdr:blipFill>
      <xdr:spPr>
        <a:xfrm>
          <a:off x="302559" y="4525158"/>
          <a:ext cx="851647" cy="103221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95250</xdr:colOff>
      <xdr:row>0</xdr:row>
      <xdr:rowOff>152401</xdr:rowOff>
    </xdr:from>
    <xdr:to>
      <xdr:col>1</xdr:col>
      <xdr:colOff>1868754</xdr:colOff>
      <xdr:row>0</xdr:row>
      <xdr:rowOff>714375</xdr:rowOff>
    </xdr:to>
    <xdr:pic>
      <xdr:nvPicPr>
        <xdr:cNvPr id="9" name="Рисунок 8"/>
        <xdr:cNvPicPr>
          <a:picLocks noChangeAspect="1"/>
        </xdr:cNvPicPr>
      </xdr:nvPicPr>
      <xdr:blipFill>
        <a:blip xmlns:r="http://schemas.openxmlformats.org/officeDocument/2006/relationships" r:embed="rId1" cstate="print"/>
        <a:srcRect/>
        <a:stretch>
          <a:fillRect/>
        </a:stretch>
      </xdr:blipFill>
      <xdr:spPr bwMode="auto">
        <a:xfrm>
          <a:off x="95250" y="152401"/>
          <a:ext cx="2316429" cy="561974"/>
        </a:xfrm>
        <a:prstGeom prst="rect">
          <a:avLst/>
        </a:prstGeom>
        <a:noFill/>
        <a:ln w="9525">
          <a:noFill/>
          <a:miter lim="800000"/>
          <a:headEnd/>
          <a:tailEnd/>
        </a:ln>
      </xdr:spPr>
    </xdr:pic>
    <xdr:clientData/>
  </xdr:twoCellAnchor>
  <xdr:twoCellAnchor editAs="oneCell">
    <xdr:from>
      <xdr:col>5</xdr:col>
      <xdr:colOff>571500</xdr:colOff>
      <xdr:row>0</xdr:row>
      <xdr:rowOff>0</xdr:rowOff>
    </xdr:from>
    <xdr:to>
      <xdr:col>6</xdr:col>
      <xdr:colOff>809625</xdr:colOff>
      <xdr:row>0</xdr:row>
      <xdr:rowOff>666750</xdr:rowOff>
    </xdr:to>
    <xdr:pic>
      <xdr:nvPicPr>
        <xdr:cNvPr id="10" name="Рисунок 9" descr="17fb87dd1ab3c480d498737055795e99.png"/>
        <xdr:cNvPicPr>
          <a:picLocks noChangeAspect="1"/>
        </xdr:cNvPicPr>
      </xdr:nvPicPr>
      <xdr:blipFill>
        <a:blip xmlns:r="http://schemas.openxmlformats.org/officeDocument/2006/relationships" r:embed="rId2" cstate="print"/>
        <a:stretch>
          <a:fillRect/>
        </a:stretch>
      </xdr:blipFill>
      <xdr:spPr>
        <a:xfrm>
          <a:off x="9210675" y="0"/>
          <a:ext cx="1828800" cy="6667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xdr:colOff>
      <xdr:row>0</xdr:row>
      <xdr:rowOff>85725</xdr:rowOff>
    </xdr:from>
    <xdr:to>
      <xdr:col>0</xdr:col>
      <xdr:colOff>2341356</xdr:colOff>
      <xdr:row>0</xdr:row>
      <xdr:rowOff>628650</xdr:rowOff>
    </xdr:to>
    <xdr:pic>
      <xdr:nvPicPr>
        <xdr:cNvPr id="2" name="Рисунок 48"/>
        <xdr:cNvPicPr>
          <a:picLocks noChangeAspect="1"/>
        </xdr:cNvPicPr>
      </xdr:nvPicPr>
      <xdr:blipFill>
        <a:blip xmlns:r="http://schemas.openxmlformats.org/officeDocument/2006/relationships" r:embed="rId1" cstate="print"/>
        <a:srcRect/>
        <a:stretch>
          <a:fillRect/>
        </a:stretch>
      </xdr:blipFill>
      <xdr:spPr bwMode="auto">
        <a:xfrm>
          <a:off x="28575" y="85725"/>
          <a:ext cx="2312781" cy="542925"/>
        </a:xfrm>
        <a:prstGeom prst="rect">
          <a:avLst/>
        </a:prstGeom>
        <a:noFill/>
        <a:ln w="9525">
          <a:noFill/>
          <a:miter lim="800000"/>
          <a:headEnd/>
          <a:tailEnd/>
        </a:ln>
      </xdr:spPr>
    </xdr:pic>
    <xdr:clientData/>
  </xdr:twoCellAnchor>
  <xdr:twoCellAnchor editAs="oneCell">
    <xdr:from>
      <xdr:col>4</xdr:col>
      <xdr:colOff>161926</xdr:colOff>
      <xdr:row>0</xdr:row>
      <xdr:rowOff>0</xdr:rowOff>
    </xdr:from>
    <xdr:to>
      <xdr:col>6</xdr:col>
      <xdr:colOff>352425</xdr:colOff>
      <xdr:row>0</xdr:row>
      <xdr:rowOff>1046398</xdr:rowOff>
    </xdr:to>
    <xdr:pic>
      <xdr:nvPicPr>
        <xdr:cNvPr id="5" name="Рисунок 4"/>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rot="10800000">
          <a:off x="8867776" y="0"/>
          <a:ext cx="2257424" cy="1046398"/>
        </a:xfrm>
        <a:prstGeom prst="rect">
          <a:avLst/>
        </a:prstGeom>
      </xdr:spPr>
    </xdr:pic>
    <xdr:clientData/>
  </xdr:twoCellAnchor>
  <xdr:twoCellAnchor editAs="oneCell">
    <xdr:from>
      <xdr:col>2</xdr:col>
      <xdr:colOff>268612</xdr:colOff>
      <xdr:row>5</xdr:row>
      <xdr:rowOff>76199</xdr:rowOff>
    </xdr:from>
    <xdr:to>
      <xdr:col>2</xdr:col>
      <xdr:colOff>677370</xdr:colOff>
      <xdr:row>7</xdr:row>
      <xdr:rowOff>469027</xdr:rowOff>
    </xdr:to>
    <xdr:pic>
      <xdr:nvPicPr>
        <xdr:cNvPr id="6" name="Рисунок 5"/>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flipH="1">
          <a:off x="6659887" y="3438524"/>
          <a:ext cx="408758" cy="992903"/>
        </a:xfrm>
        <a:prstGeom prst="rect">
          <a:avLst/>
        </a:prstGeom>
      </xdr:spPr>
    </xdr:pic>
    <xdr:clientData/>
  </xdr:twoCellAnchor>
  <xdr:twoCellAnchor editAs="oneCell">
    <xdr:from>
      <xdr:col>2</xdr:col>
      <xdr:colOff>257175</xdr:colOff>
      <xdr:row>8</xdr:row>
      <xdr:rowOff>130169</xdr:rowOff>
    </xdr:from>
    <xdr:to>
      <xdr:col>2</xdr:col>
      <xdr:colOff>683447</xdr:colOff>
      <xdr:row>11</xdr:row>
      <xdr:rowOff>428625</xdr:rowOff>
    </xdr:to>
    <xdr:pic>
      <xdr:nvPicPr>
        <xdr:cNvPr id="7" name="Рисунок 6"/>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flipH="1">
          <a:off x="6648450" y="4911719"/>
          <a:ext cx="426272" cy="1108081"/>
        </a:xfrm>
        <a:prstGeom prst="rect">
          <a:avLst/>
        </a:prstGeom>
      </xdr:spPr>
    </xdr:pic>
    <xdr:clientData/>
  </xdr:twoCellAnchor>
  <xdr:twoCellAnchor editAs="oneCell">
    <xdr:from>
      <xdr:col>2</xdr:col>
      <xdr:colOff>246220</xdr:colOff>
      <xdr:row>16</xdr:row>
      <xdr:rowOff>28575</xdr:rowOff>
    </xdr:from>
    <xdr:to>
      <xdr:col>2</xdr:col>
      <xdr:colOff>725072</xdr:colOff>
      <xdr:row>21</xdr:row>
      <xdr:rowOff>161922</xdr:rowOff>
    </xdr:to>
    <xdr:pic>
      <xdr:nvPicPr>
        <xdr:cNvPr id="8" name="Рисунок 7"/>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6637495" y="6124575"/>
          <a:ext cx="478852" cy="1133472"/>
        </a:xfrm>
        <a:prstGeom prst="rect">
          <a:avLst/>
        </a:prstGeom>
      </xdr:spPr>
    </xdr:pic>
    <xdr:clientData/>
  </xdr:twoCellAnchor>
  <xdr:twoCellAnchor editAs="oneCell">
    <xdr:from>
      <xdr:col>2</xdr:col>
      <xdr:colOff>247650</xdr:colOff>
      <xdr:row>23</xdr:row>
      <xdr:rowOff>44981</xdr:rowOff>
    </xdr:from>
    <xdr:to>
      <xdr:col>2</xdr:col>
      <xdr:colOff>715548</xdr:colOff>
      <xdr:row>27</xdr:row>
      <xdr:rowOff>180975</xdr:rowOff>
    </xdr:to>
    <xdr:pic>
      <xdr:nvPicPr>
        <xdr:cNvPr id="9" name="Рисунок 8"/>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6638925" y="7550681"/>
          <a:ext cx="467898" cy="1107544"/>
        </a:xfrm>
        <a:prstGeom prst="rect">
          <a:avLst/>
        </a:prstGeom>
      </xdr:spPr>
    </xdr:pic>
    <xdr:clientData/>
  </xdr:twoCellAnchor>
  <xdr:twoCellAnchor editAs="oneCell">
    <xdr:from>
      <xdr:col>2</xdr:col>
      <xdr:colOff>3984</xdr:colOff>
      <xdr:row>28</xdr:row>
      <xdr:rowOff>57151</xdr:rowOff>
    </xdr:from>
    <xdr:to>
      <xdr:col>2</xdr:col>
      <xdr:colOff>676274</xdr:colOff>
      <xdr:row>30</xdr:row>
      <xdr:rowOff>2273</xdr:rowOff>
    </xdr:to>
    <xdr:pic>
      <xdr:nvPicPr>
        <xdr:cNvPr id="11" name="Рисунок 10"/>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flipH="1">
          <a:off x="6395259" y="8867776"/>
          <a:ext cx="672290" cy="1164322"/>
        </a:xfrm>
        <a:prstGeom prst="rect">
          <a:avLst/>
        </a:prstGeom>
      </xdr:spPr>
    </xdr:pic>
    <xdr:clientData/>
  </xdr:twoCellAnchor>
  <xdr:twoCellAnchor editAs="oneCell">
    <xdr:from>
      <xdr:col>1</xdr:col>
      <xdr:colOff>3636809</xdr:colOff>
      <xdr:row>30</xdr:row>
      <xdr:rowOff>0</xdr:rowOff>
    </xdr:from>
    <xdr:to>
      <xdr:col>2</xdr:col>
      <xdr:colOff>673884</xdr:colOff>
      <xdr:row>32</xdr:row>
      <xdr:rowOff>378730</xdr:rowOff>
    </xdr:to>
    <xdr:pic>
      <xdr:nvPicPr>
        <xdr:cNvPr id="12" name="Рисунок 11"/>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flipH="1">
          <a:off x="6380009" y="10029825"/>
          <a:ext cx="685150" cy="1131205"/>
        </a:xfrm>
        <a:prstGeom prst="rect">
          <a:avLst/>
        </a:prstGeom>
      </xdr:spPr>
    </xdr:pic>
    <xdr:clientData/>
  </xdr:twoCellAnchor>
  <xdr:twoCellAnchor editAs="oneCell">
    <xdr:from>
      <xdr:col>2</xdr:col>
      <xdr:colOff>204095</xdr:colOff>
      <xdr:row>33</xdr:row>
      <xdr:rowOff>200024</xdr:rowOff>
    </xdr:from>
    <xdr:to>
      <xdr:col>2</xdr:col>
      <xdr:colOff>686972</xdr:colOff>
      <xdr:row>36</xdr:row>
      <xdr:rowOff>333373</xdr:rowOff>
    </xdr:to>
    <xdr:pic>
      <xdr:nvPicPr>
        <xdr:cNvPr id="13" name="Рисунок 12"/>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6595370" y="11382374"/>
          <a:ext cx="482877" cy="1142999"/>
        </a:xfrm>
        <a:prstGeom prst="rect">
          <a:avLst/>
        </a:prstGeom>
      </xdr:spPr>
    </xdr:pic>
    <xdr:clientData/>
  </xdr:twoCellAnchor>
  <xdr:twoCellAnchor editAs="oneCell">
    <xdr:from>
      <xdr:col>2</xdr:col>
      <xdr:colOff>209550</xdr:colOff>
      <xdr:row>37</xdr:row>
      <xdr:rowOff>855</xdr:rowOff>
    </xdr:from>
    <xdr:to>
      <xdr:col>2</xdr:col>
      <xdr:colOff>695325</xdr:colOff>
      <xdr:row>38</xdr:row>
      <xdr:rowOff>428624</xdr:rowOff>
    </xdr:to>
    <xdr:pic>
      <xdr:nvPicPr>
        <xdr:cNvPr id="14" name="Рисунок 13"/>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6600825" y="12526230"/>
          <a:ext cx="485775" cy="1084994"/>
        </a:xfrm>
        <a:prstGeom prst="rect">
          <a:avLst/>
        </a:prstGeom>
      </xdr:spPr>
    </xdr:pic>
    <xdr:clientData/>
  </xdr:twoCellAnchor>
  <xdr:twoCellAnchor editAs="oneCell">
    <xdr:from>
      <xdr:col>2</xdr:col>
      <xdr:colOff>192538</xdr:colOff>
      <xdr:row>40</xdr:row>
      <xdr:rowOff>161925</xdr:rowOff>
    </xdr:from>
    <xdr:to>
      <xdr:col>3</xdr:col>
      <xdr:colOff>57150</xdr:colOff>
      <xdr:row>45</xdr:row>
      <xdr:rowOff>112893</xdr:rowOff>
    </xdr:to>
    <xdr:pic>
      <xdr:nvPicPr>
        <xdr:cNvPr id="15" name="Рисунок 14"/>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6583813" y="14268450"/>
          <a:ext cx="817112" cy="951093"/>
        </a:xfrm>
        <a:prstGeom prst="rect">
          <a:avLst/>
        </a:prstGeom>
      </xdr:spPr>
    </xdr:pic>
    <xdr:clientData/>
  </xdr:twoCellAnchor>
  <xdr:twoCellAnchor editAs="oneCell">
    <xdr:from>
      <xdr:col>2</xdr:col>
      <xdr:colOff>219075</xdr:colOff>
      <xdr:row>46</xdr:row>
      <xdr:rowOff>295433</xdr:rowOff>
    </xdr:from>
    <xdr:to>
      <xdr:col>3</xdr:col>
      <xdr:colOff>28967</xdr:colOff>
      <xdr:row>50</xdr:row>
      <xdr:rowOff>235856</xdr:rowOff>
    </xdr:to>
    <xdr:pic>
      <xdr:nvPicPr>
        <xdr:cNvPr id="16" name="Рисунок 15"/>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6610350" y="15402083"/>
          <a:ext cx="762392" cy="1216773"/>
        </a:xfrm>
        <a:prstGeom prst="rect">
          <a:avLst/>
        </a:prstGeom>
      </xdr:spPr>
    </xdr:pic>
    <xdr:clientData/>
  </xdr:twoCellAnchor>
  <xdr:twoCellAnchor editAs="oneCell">
    <xdr:from>
      <xdr:col>2</xdr:col>
      <xdr:colOff>188813</xdr:colOff>
      <xdr:row>51</xdr:row>
      <xdr:rowOff>209550</xdr:rowOff>
    </xdr:from>
    <xdr:to>
      <xdr:col>2</xdr:col>
      <xdr:colOff>744122</xdr:colOff>
      <xdr:row>53</xdr:row>
      <xdr:rowOff>390524</xdr:rowOff>
    </xdr:to>
    <xdr:pic>
      <xdr:nvPicPr>
        <xdr:cNvPr id="17" name="Рисунок 16"/>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6580088" y="16992600"/>
          <a:ext cx="555309" cy="1314449"/>
        </a:xfrm>
        <a:prstGeom prst="rect">
          <a:avLst/>
        </a:prstGeom>
      </xdr:spPr>
    </xdr:pic>
    <xdr:clientData/>
  </xdr:twoCellAnchor>
  <xdr:twoCellAnchor editAs="oneCell">
    <xdr:from>
      <xdr:col>2</xdr:col>
      <xdr:colOff>219076</xdr:colOff>
      <xdr:row>12</xdr:row>
      <xdr:rowOff>85726</xdr:rowOff>
    </xdr:from>
    <xdr:to>
      <xdr:col>2</xdr:col>
      <xdr:colOff>695325</xdr:colOff>
      <xdr:row>15</xdr:row>
      <xdr:rowOff>222436</xdr:rowOff>
    </xdr:to>
    <xdr:pic>
      <xdr:nvPicPr>
        <xdr:cNvPr id="4" name="Рисунок 3"/>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6610351" y="5972176"/>
          <a:ext cx="476249" cy="1127310"/>
        </a:xfrm>
        <a:prstGeom prst="rect">
          <a:avLst/>
        </a:prstGeom>
      </xdr:spPr>
    </xdr:pic>
    <xdr:clientData/>
  </xdr:twoCellAnchor>
  <xdr:twoCellAnchor editAs="oneCell">
    <xdr:from>
      <xdr:col>2</xdr:col>
      <xdr:colOff>181836</xdr:colOff>
      <xdr:row>54</xdr:row>
      <xdr:rowOff>247649</xdr:rowOff>
    </xdr:from>
    <xdr:to>
      <xdr:col>2</xdr:col>
      <xdr:colOff>725073</xdr:colOff>
      <xdr:row>57</xdr:row>
      <xdr:rowOff>161924</xdr:rowOff>
    </xdr:to>
    <xdr:pic>
      <xdr:nvPicPr>
        <xdr:cNvPr id="10" name="Рисунок 9"/>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6573111" y="20173949"/>
          <a:ext cx="543237" cy="1285875"/>
        </a:xfrm>
        <a:prstGeom prst="rect">
          <a:avLst/>
        </a:prstGeom>
      </xdr:spPr>
    </xdr:pic>
    <xdr:clientData/>
  </xdr:twoCellAnchor>
  <xdr:twoCellAnchor editAs="oneCell">
    <xdr:from>
      <xdr:col>2</xdr:col>
      <xdr:colOff>276225</xdr:colOff>
      <xdr:row>58</xdr:row>
      <xdr:rowOff>88846</xdr:rowOff>
    </xdr:from>
    <xdr:to>
      <xdr:col>2</xdr:col>
      <xdr:colOff>639677</xdr:colOff>
      <xdr:row>59</xdr:row>
      <xdr:rowOff>428625</xdr:rowOff>
    </xdr:to>
    <xdr:pic>
      <xdr:nvPicPr>
        <xdr:cNvPr id="20" name="Рисунок 19"/>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6667500" y="21396271"/>
          <a:ext cx="363452" cy="103510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1</xdr:col>
      <xdr:colOff>1943789</xdr:colOff>
      <xdr:row>0</xdr:row>
      <xdr:rowOff>800100</xdr:rowOff>
    </xdr:to>
    <xdr:pic>
      <xdr:nvPicPr>
        <xdr:cNvPr id="6" name="Рисунок 8"/>
        <xdr:cNvPicPr>
          <a:picLocks noChangeAspect="1"/>
        </xdr:cNvPicPr>
      </xdr:nvPicPr>
      <xdr:blipFill>
        <a:blip xmlns:r="http://schemas.openxmlformats.org/officeDocument/2006/relationships" r:embed="rId1" cstate="print"/>
        <a:srcRect/>
        <a:stretch>
          <a:fillRect/>
        </a:stretch>
      </xdr:blipFill>
      <xdr:spPr bwMode="auto">
        <a:xfrm>
          <a:off x="57150" y="123825"/>
          <a:ext cx="2915339" cy="676275"/>
        </a:xfrm>
        <a:prstGeom prst="rect">
          <a:avLst/>
        </a:prstGeom>
        <a:noFill/>
        <a:ln w="9525">
          <a:noFill/>
          <a:miter lim="800000"/>
          <a:headEnd/>
          <a:tailEnd/>
        </a:ln>
      </xdr:spPr>
    </xdr:pic>
    <xdr:clientData/>
  </xdr:twoCellAnchor>
  <xdr:twoCellAnchor editAs="oneCell">
    <xdr:from>
      <xdr:col>8</xdr:col>
      <xdr:colOff>133350</xdr:colOff>
      <xdr:row>0</xdr:row>
      <xdr:rowOff>161925</xdr:rowOff>
    </xdr:from>
    <xdr:to>
      <xdr:col>11</xdr:col>
      <xdr:colOff>80682</xdr:colOff>
      <xdr:row>0</xdr:row>
      <xdr:rowOff>619125</xdr:rowOff>
    </xdr:to>
    <xdr:pic>
      <xdr:nvPicPr>
        <xdr:cNvPr id="7" name="Рисунок 6"/>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8153400" y="161925"/>
          <a:ext cx="2138082" cy="457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56;&#1072;&#1073;&#1086;&#1095;&#1080;&#1077;%20&#1087;&#1072;&#1087;&#1082;&#1080;/&#1058;&#1044;%20&#1053;&#1086;&#1088;&#1090;/8.%20&#1054;&#1090;&#1076;&#1077;&#1083;%20&#1087;&#1083;&#1072;&#1085;&#1080;&#1088;&#1086;&#1074;&#1072;&#1085;&#1080;&#1103;%20&#1080;%20&#1072;&#1085;&#1072;&#1083;&#1080;&#1079;&#1072;/&#1048;&#1076;&#1080;&#1103;&#1090;&#1096;&#1080;&#1085;&#1072;%20&#1051;&#1080;&#1083;&#1080;&#1103;/3.%20&#1055;&#1088;&#1072;&#1081;&#1089;&#1099;/2019%20&#1054;&#1055;&#1058;,%20&#1045;&#1062;&#1055;%20&#1080;&#1089;&#1093;&#1086;&#1076;&#1085;/&#1048;&#1057;&#1061;/&#1055;&#1088;&#1072;&#1081;&#1089;-&#1083;&#1080;&#1089;&#1090;/18.08/&#1055;&#1088;&#1072;&#1081;&#1089;-&#1051;&#1080;&#1089;&#1090;%20&#1086;&#1090;%2018.08.2014.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Прайс пром."/>
      <sheetName val="прайс пром.2"/>
      <sheetName val="прайс быт."/>
      <sheetName val="Прайс пром. mini"/>
      <sheetName val="Прайс пром. розница"/>
      <sheetName val="прайс пром.2 розница"/>
      <sheetName val="прайс быт. розница"/>
      <sheetName val="Прайс опт полный "/>
      <sheetName val="Прайс опт кратко"/>
      <sheetName val="Прайс+15 "/>
      <sheetName val="Прайс+30"/>
      <sheetName val="Розница Удмуртия"/>
      <sheetName val="Розница  Удмуртия бытовой"/>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nfo@rubezhspb.ru?subject=%D0%97%D0%90%D0%9F%D0%A0%D0%9E%D0%A1" TargetMode="External"/><Relationship Id="rId7" Type="http://schemas.openxmlformats.org/officeDocument/2006/relationships/drawing" Target="../drawings/drawing1.xml"/><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subject=%D0%97%D0%90%D0%9F%D0%A0%D0%9E%D0%A1" TargetMode="External"/><Relationship Id="rId6" Type="http://schemas.openxmlformats.org/officeDocument/2006/relationships/printerSettings" Target="../printerSettings/printerSettings1.bin"/><Relationship Id="rId5" Type="http://schemas.openxmlformats.org/officeDocument/2006/relationships/hyperlink" Target="http://rubezhspb.ru/" TargetMode="External"/><Relationship Id="rId4" Type="http://schemas.openxmlformats.org/officeDocument/2006/relationships/hyperlink" Target="http://rubezhspb.ru/"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rubezhspb.ru/" TargetMode="External"/><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mailto:info@rubezhspb.ru?subject=%D0%97%D0%90%D0%9F%D0%A0%D0%9E%D0%A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info@rubezhspb.ru?subject=%D0%97%D0%90%D0%9F%D0%A0%D0%9E%D0%A1" TargetMode="External"/><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subject=%D0%97%D0%90%D0%9F%D0%A0%D0%9E%D0%A1"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www.rubezhspb.ru/"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rubezhspb.ru/" TargetMode="External"/><Relationship Id="rId13" Type="http://schemas.openxmlformats.org/officeDocument/2006/relationships/drawing" Target="../drawings/drawing4.xml"/><Relationship Id="rId3" Type="http://schemas.openxmlformats.org/officeDocument/2006/relationships/hyperlink" Target="mailto:info@rubezhspb.ru?subject=%D0%97%D0%90%D0%9F%D0%A0%D0%9E%D0%A1" TargetMode="External"/><Relationship Id="rId7" Type="http://schemas.openxmlformats.org/officeDocument/2006/relationships/hyperlink" Target="http://rubezhspb.ru/" TargetMode="External"/><Relationship Id="rId12" Type="http://schemas.openxmlformats.org/officeDocument/2006/relationships/printerSettings" Target="../printerSettings/printerSettings4.bin"/><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subject=%D0%97%D0%90%D0%9F%D0%A0%D0%9E%D0%A1" TargetMode="External"/><Relationship Id="rId6" Type="http://schemas.openxmlformats.org/officeDocument/2006/relationships/hyperlink" Target="http://rubezhspb.ru/" TargetMode="External"/><Relationship Id="rId11" Type="http://schemas.openxmlformats.org/officeDocument/2006/relationships/hyperlink" Target="http://rubezhspb.ru/" TargetMode="External"/><Relationship Id="rId5" Type="http://schemas.openxmlformats.org/officeDocument/2006/relationships/hyperlink" Target="http://rubezhspb.ru/" TargetMode="External"/><Relationship Id="rId10" Type="http://schemas.openxmlformats.org/officeDocument/2006/relationships/hyperlink" Target="http://rubezhspb.ru/" TargetMode="External"/><Relationship Id="rId4" Type="http://schemas.openxmlformats.org/officeDocument/2006/relationships/hyperlink" Target="http://rubezhspb.ru/" TargetMode="External"/><Relationship Id="rId9" Type="http://schemas.openxmlformats.org/officeDocument/2006/relationships/hyperlink" Target="http://rubezhspb.ru/"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mailto:info@rubezhspb.ru?subject=%D0%97%D0%90%D0%9F%D0%A0%D0%9E%D0%A1" TargetMode="External"/><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subject=%D0%97%D0%90%D0%9F%D0%A0%D0%9E%D0%A1" TargetMode="External"/><Relationship Id="rId6" Type="http://schemas.openxmlformats.org/officeDocument/2006/relationships/drawing" Target="../drawings/drawing5.xml"/><Relationship Id="rId5" Type="http://schemas.openxmlformats.org/officeDocument/2006/relationships/printerSettings" Target="../printerSettings/printerSettings5.bin"/><Relationship Id="rId4" Type="http://schemas.openxmlformats.org/officeDocument/2006/relationships/hyperlink" Target="http://rubezhspb.ru/"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rubezhspb.ru/" TargetMode="External"/><Relationship Id="rId13" Type="http://schemas.openxmlformats.org/officeDocument/2006/relationships/drawing" Target="../drawings/drawing6.xml"/><Relationship Id="rId3" Type="http://schemas.openxmlformats.org/officeDocument/2006/relationships/hyperlink" Target="mailto:info@rubezhspb.ru?subject=%D0%97%D0%90%D0%9F%D0%A0%D0%9E%D0%A1" TargetMode="External"/><Relationship Id="rId7" Type="http://schemas.openxmlformats.org/officeDocument/2006/relationships/hyperlink" Target="http://rubezhspb.ru/" TargetMode="External"/><Relationship Id="rId12" Type="http://schemas.openxmlformats.org/officeDocument/2006/relationships/printerSettings" Target="../printerSettings/printerSettings6.bin"/><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subject=%D0%97%D0%90%D0%9F%D0%A0%D0%9E%D0%A1" TargetMode="External"/><Relationship Id="rId6" Type="http://schemas.openxmlformats.org/officeDocument/2006/relationships/hyperlink" Target="http://rubezhspb.ru/" TargetMode="External"/><Relationship Id="rId11" Type="http://schemas.openxmlformats.org/officeDocument/2006/relationships/hyperlink" Target="http://rubezhspb.ru/" TargetMode="External"/><Relationship Id="rId5" Type="http://schemas.openxmlformats.org/officeDocument/2006/relationships/hyperlink" Target="http://rubezhspb.ru/" TargetMode="External"/><Relationship Id="rId10" Type="http://schemas.openxmlformats.org/officeDocument/2006/relationships/hyperlink" Target="http://rubezhspb.ru/" TargetMode="External"/><Relationship Id="rId4" Type="http://schemas.openxmlformats.org/officeDocument/2006/relationships/hyperlink" Target="http://rubezhspb.ru/" TargetMode="External"/><Relationship Id="rId9" Type="http://schemas.openxmlformats.org/officeDocument/2006/relationships/hyperlink" Target="http://rubezhspb.ru/"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hyperlink" Target="mailto:info@rubezhspb.ru?subject=%D0%97%D0%90%D0%9F%D0%A0%D0%9E%D0%A1" TargetMode="External"/><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subject=%D0%97%D0%90%D0%9F%D0%A0%D0%9E%D0%A1" TargetMode="External"/><Relationship Id="rId6" Type="http://schemas.openxmlformats.org/officeDocument/2006/relationships/drawing" Target="../drawings/drawing8.xml"/><Relationship Id="rId5" Type="http://schemas.openxmlformats.org/officeDocument/2006/relationships/printerSettings" Target="../printerSettings/printerSettings7.bin"/><Relationship Id="rId4" Type="http://schemas.openxmlformats.org/officeDocument/2006/relationships/hyperlink" Target="http://rubezhspb.ru/"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8" Type="http://schemas.openxmlformats.org/officeDocument/2006/relationships/hyperlink" Target="http://rubezhspb.ru/" TargetMode="External"/><Relationship Id="rId13" Type="http://schemas.openxmlformats.org/officeDocument/2006/relationships/drawing" Target="../drawings/drawing10.xml"/><Relationship Id="rId3" Type="http://schemas.openxmlformats.org/officeDocument/2006/relationships/hyperlink" Target="mailto:info@rubezhspb.ru?subject=%D0%97%D0%90%D0%9F%D0%A0%D0%9E%D0%A1" TargetMode="External"/><Relationship Id="rId7" Type="http://schemas.openxmlformats.org/officeDocument/2006/relationships/hyperlink" Target="http://rubezhspb.ru/" TargetMode="External"/><Relationship Id="rId12" Type="http://schemas.openxmlformats.org/officeDocument/2006/relationships/printerSettings" Target="../printerSettings/printerSettings8.bin"/><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 TargetMode="External"/><Relationship Id="rId6" Type="http://schemas.openxmlformats.org/officeDocument/2006/relationships/hyperlink" Target="http://www.rubezhspb.ru/" TargetMode="External"/><Relationship Id="rId11" Type="http://schemas.openxmlformats.org/officeDocument/2006/relationships/hyperlink" Target="http://rubezhspb.ru/" TargetMode="External"/><Relationship Id="rId5" Type="http://schemas.openxmlformats.org/officeDocument/2006/relationships/hyperlink" Target="http://rubezhspb.ru/" TargetMode="External"/><Relationship Id="rId10" Type="http://schemas.openxmlformats.org/officeDocument/2006/relationships/hyperlink" Target="http://rubezhspb.ru/" TargetMode="External"/><Relationship Id="rId4" Type="http://schemas.openxmlformats.org/officeDocument/2006/relationships/hyperlink" Target="http://rubezhspb.ru/" TargetMode="External"/><Relationship Id="rId9" Type="http://schemas.openxmlformats.org/officeDocument/2006/relationships/hyperlink" Target="http://rubezhspb.ru/"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hyperlink" Target="mailto:info@rubezhspb.ru?subject=%D0%97%D0%90%D0%9F%D0%A0%D0%9E%D0%A1" TargetMode="External"/><Relationship Id="rId2" Type="http://schemas.openxmlformats.org/officeDocument/2006/relationships/hyperlink" Target="mailto:info@rubezhspb.ru?subject=%D0%97%D0%90%D0%9F%D0%A0%D0%9E%D0%A1" TargetMode="External"/><Relationship Id="rId1" Type="http://schemas.openxmlformats.org/officeDocument/2006/relationships/hyperlink" Target="mailto:info@rubezhspb.ru?subject=%D0%97%D0%90%D0%9F%D0%A0%D0%9E%D0%A1" TargetMode="External"/><Relationship Id="rId6" Type="http://schemas.openxmlformats.org/officeDocument/2006/relationships/drawing" Target="../drawings/drawing12.xml"/><Relationship Id="rId5" Type="http://schemas.openxmlformats.org/officeDocument/2006/relationships/printerSettings" Target="../printerSettings/printerSettings9.bin"/><Relationship Id="rId4" Type="http://schemas.openxmlformats.org/officeDocument/2006/relationships/hyperlink" Target="http://rubezhspb.ru/" TargetMode="Externa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mailto:info@rubezhspb.ru" TargetMode="External"/><Relationship Id="rId1" Type="http://schemas.openxmlformats.org/officeDocument/2006/relationships/hyperlink" Target="http://www.rubezhspb.ru/"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rubezhspb.ru/" TargetMode="External"/><Relationship Id="rId1" Type="http://schemas.openxmlformats.org/officeDocument/2006/relationships/hyperlink" Target="mailto:info@rubezhspb.ru"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rubezhspb.ru/" TargetMode="External"/><Relationship Id="rId1" Type="http://schemas.openxmlformats.org/officeDocument/2006/relationships/hyperlink" Target="mailto:info@rubezhspb.ru" TargetMode="External"/><Relationship Id="rId4"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sheetPr enableFormatConditionsCalculation="0">
    <tabColor theme="5" tint="0.39997558519241921"/>
    <pageSetUpPr fitToPage="1"/>
  </sheetPr>
  <dimension ref="A1:N23"/>
  <sheetViews>
    <sheetView zoomScale="70" zoomScaleNormal="70" workbookViewId="0">
      <selection activeCell="H4" sqref="H4:L4"/>
    </sheetView>
  </sheetViews>
  <sheetFormatPr defaultColWidth="9.140625" defaultRowHeight="12.75"/>
  <cols>
    <col min="1" max="1" width="3.42578125" style="1" customWidth="1"/>
    <col min="2" max="2" width="16.85546875" style="1" customWidth="1"/>
    <col min="3" max="3" width="41.7109375" style="1" customWidth="1"/>
    <col min="4" max="4" width="25.85546875" style="1" customWidth="1"/>
    <col min="5" max="5" width="16.140625" style="1" customWidth="1"/>
    <col min="6" max="6" width="17" style="1" customWidth="1"/>
    <col min="7" max="7" width="13.85546875" style="1" customWidth="1"/>
    <col min="8" max="8" width="13.28515625" style="1" customWidth="1"/>
    <col min="9" max="9" width="37.7109375" style="1" customWidth="1"/>
    <col min="10" max="10" width="13.28515625" style="1" customWidth="1"/>
    <col min="11" max="12" width="15" style="3" customWidth="1"/>
    <col min="13" max="13" width="9.7109375" style="2" hidden="1" customWidth="1"/>
    <col min="14" max="14" width="9.42578125" style="2" hidden="1" customWidth="1"/>
    <col min="15" max="16384" width="9.140625" style="1"/>
  </cols>
  <sheetData>
    <row r="1" spans="1:14" ht="56.25" customHeight="1">
      <c r="A1" s="459" t="s">
        <v>190</v>
      </c>
      <c r="B1" s="462" t="s">
        <v>19</v>
      </c>
      <c r="C1" s="463"/>
      <c r="D1" s="466" t="s">
        <v>191</v>
      </c>
      <c r="E1" s="466"/>
      <c r="F1" s="466"/>
      <c r="G1" s="466"/>
      <c r="H1" s="466"/>
      <c r="I1" s="466"/>
      <c r="J1" s="466"/>
      <c r="K1" s="466"/>
      <c r="L1" s="467"/>
    </row>
    <row r="2" spans="1:14" ht="54" customHeight="1" thickBot="1">
      <c r="A2" s="460"/>
      <c r="B2" s="464"/>
      <c r="C2" s="465"/>
      <c r="D2" s="468"/>
      <c r="E2" s="468"/>
      <c r="F2" s="468"/>
      <c r="G2" s="468"/>
      <c r="H2" s="468"/>
      <c r="I2" s="468"/>
      <c r="J2" s="469"/>
      <c r="K2" s="469"/>
      <c r="L2" s="470"/>
    </row>
    <row r="3" spans="1:14" ht="59.25" customHeight="1" thickBot="1">
      <c r="A3" s="460"/>
      <c r="B3" s="471" t="s">
        <v>550</v>
      </c>
      <c r="C3" s="471"/>
      <c r="D3" s="471"/>
      <c r="E3" s="472" t="s">
        <v>551</v>
      </c>
      <c r="F3" s="473"/>
      <c r="G3" s="474"/>
      <c r="H3" s="495" t="s">
        <v>521</v>
      </c>
      <c r="I3" s="496"/>
      <c r="J3" s="489"/>
      <c r="K3" s="490"/>
      <c r="L3" s="491"/>
      <c r="M3" s="1"/>
      <c r="N3" s="1"/>
    </row>
    <row r="4" spans="1:14" ht="49.5" customHeight="1" thickBot="1">
      <c r="A4" s="460"/>
      <c r="B4" s="475" t="s">
        <v>192</v>
      </c>
      <c r="C4" s="476"/>
      <c r="D4" s="476"/>
      <c r="E4" s="476"/>
      <c r="F4" s="476"/>
      <c r="G4" s="477"/>
      <c r="H4" s="478" t="s">
        <v>652</v>
      </c>
      <c r="I4" s="479"/>
      <c r="J4" s="480"/>
      <c r="K4" s="480"/>
      <c r="L4" s="481"/>
    </row>
    <row r="5" spans="1:14" ht="0.6" hidden="1" customHeight="1">
      <c r="A5" s="460"/>
      <c r="B5" s="16"/>
      <c r="C5" s="15"/>
      <c r="D5" s="14"/>
      <c r="E5" s="14"/>
      <c r="F5" s="14"/>
      <c r="G5" s="14"/>
      <c r="H5" s="14"/>
      <c r="I5" s="13"/>
      <c r="J5" s="13"/>
      <c r="K5" s="13"/>
      <c r="L5" s="12"/>
    </row>
    <row r="6" spans="1:14" ht="211.5" customHeight="1">
      <c r="A6" s="460"/>
      <c r="B6" s="497" t="s">
        <v>294</v>
      </c>
      <c r="C6" s="498"/>
      <c r="D6" s="498"/>
      <c r="E6" s="498"/>
      <c r="F6" s="498"/>
      <c r="G6" s="498"/>
      <c r="H6" s="498"/>
      <c r="I6" s="498"/>
      <c r="J6" s="498"/>
      <c r="K6" s="498"/>
      <c r="L6" s="499"/>
    </row>
    <row r="7" spans="1:14" ht="66.75" customHeight="1">
      <c r="A7" s="460"/>
      <c r="B7" s="16"/>
      <c r="C7" s="31"/>
      <c r="D7" s="482" t="s">
        <v>193</v>
      </c>
      <c r="E7" s="483"/>
      <c r="F7" s="483"/>
      <c r="G7" s="483"/>
      <c r="H7" s="483"/>
      <c r="I7" s="483"/>
      <c r="J7" s="483"/>
      <c r="K7" s="484"/>
      <c r="L7" s="32"/>
      <c r="M7" s="2" t="e">
        <f>#REF!/1.18</f>
        <v>#REF!</v>
      </c>
      <c r="N7" s="8" t="e">
        <f>#REF!/1.18</f>
        <v>#REF!</v>
      </c>
    </row>
    <row r="8" spans="1:14" ht="66.75" customHeight="1">
      <c r="A8" s="460"/>
      <c r="B8" s="16"/>
      <c r="C8" s="27"/>
      <c r="D8" s="482" t="s">
        <v>225</v>
      </c>
      <c r="E8" s="483"/>
      <c r="F8" s="483"/>
      <c r="G8" s="483"/>
      <c r="H8" s="483"/>
      <c r="I8" s="483"/>
      <c r="J8" s="483"/>
      <c r="K8" s="484"/>
      <c r="L8" s="33"/>
      <c r="M8" s="2" t="e">
        <f>#REF!/1.18</f>
        <v>#REF!</v>
      </c>
      <c r="N8" s="8" t="e">
        <f>#REF!/1.18</f>
        <v>#REF!</v>
      </c>
    </row>
    <row r="9" spans="1:14" ht="66.75" customHeight="1">
      <c r="A9" s="460"/>
      <c r="B9" s="16"/>
      <c r="C9" s="27"/>
      <c r="D9" s="482" t="s">
        <v>226</v>
      </c>
      <c r="E9" s="483"/>
      <c r="F9" s="483"/>
      <c r="G9" s="483"/>
      <c r="H9" s="483"/>
      <c r="I9" s="483"/>
      <c r="J9" s="483"/>
      <c r="K9" s="484"/>
      <c r="L9" s="34"/>
      <c r="M9" s="2" t="e">
        <f>#REF!/1.18</f>
        <v>#REF!</v>
      </c>
      <c r="N9" s="8" t="e">
        <f>#REF!/1.18</f>
        <v>#REF!</v>
      </c>
    </row>
    <row r="10" spans="1:14" ht="66.75" customHeight="1">
      <c r="A10" s="460"/>
      <c r="B10" s="16"/>
      <c r="C10" s="27"/>
      <c r="D10" s="482" t="s">
        <v>227</v>
      </c>
      <c r="E10" s="483"/>
      <c r="F10" s="483"/>
      <c r="G10" s="483"/>
      <c r="H10" s="483"/>
      <c r="I10" s="483"/>
      <c r="J10" s="483"/>
      <c r="K10" s="484"/>
      <c r="L10" s="34"/>
      <c r="M10" s="2" t="e">
        <f>#REF!/1.18</f>
        <v>#REF!</v>
      </c>
      <c r="N10" s="8" t="e">
        <f>#REF!/1.18</f>
        <v>#REF!</v>
      </c>
    </row>
    <row r="11" spans="1:14" ht="66.75" customHeight="1">
      <c r="A11" s="460"/>
      <c r="B11" s="16"/>
      <c r="C11" s="27"/>
      <c r="D11" s="482" t="s">
        <v>228</v>
      </c>
      <c r="E11" s="483"/>
      <c r="F11" s="483"/>
      <c r="G11" s="483"/>
      <c r="H11" s="483"/>
      <c r="I11" s="483"/>
      <c r="J11" s="483"/>
      <c r="K11" s="484"/>
      <c r="L11" s="34"/>
      <c r="M11" s="2" t="e">
        <f>#REF!/1.18</f>
        <v>#REF!</v>
      </c>
      <c r="N11" s="8" t="e">
        <f>#REF!/1.18</f>
        <v>#REF!</v>
      </c>
    </row>
    <row r="12" spans="1:14" ht="66.75" customHeight="1">
      <c r="A12" s="460"/>
      <c r="B12" s="16"/>
      <c r="C12" s="27"/>
      <c r="D12" s="482" t="s">
        <v>229</v>
      </c>
      <c r="E12" s="483"/>
      <c r="F12" s="483"/>
      <c r="G12" s="483"/>
      <c r="H12" s="483"/>
      <c r="I12" s="483"/>
      <c r="J12" s="483"/>
      <c r="K12" s="484"/>
      <c r="L12" s="34"/>
      <c r="M12" s="2" t="e">
        <f>#REF!/1.18</f>
        <v>#REF!</v>
      </c>
      <c r="N12" s="8" t="e">
        <f>#REF!/1.18</f>
        <v>#REF!</v>
      </c>
    </row>
    <row r="13" spans="1:14" ht="66.75" customHeight="1">
      <c r="A13" s="460"/>
      <c r="B13" s="16"/>
      <c r="C13" s="27"/>
      <c r="D13" s="482" t="s">
        <v>736</v>
      </c>
      <c r="E13" s="483"/>
      <c r="F13" s="483"/>
      <c r="G13" s="483"/>
      <c r="H13" s="483"/>
      <c r="I13" s="483"/>
      <c r="J13" s="483"/>
      <c r="K13" s="484"/>
      <c r="L13" s="34"/>
      <c r="M13" s="2" t="e">
        <f>#REF!/1.18</f>
        <v>#REF!</v>
      </c>
      <c r="N13" s="8" t="e">
        <f>#REF!/1.18</f>
        <v>#REF!</v>
      </c>
    </row>
    <row r="14" spans="1:14" ht="66.75" customHeight="1">
      <c r="A14" s="460"/>
      <c r="B14" s="16"/>
      <c r="C14" s="27"/>
      <c r="D14" s="482" t="s">
        <v>230</v>
      </c>
      <c r="E14" s="483"/>
      <c r="F14" s="483"/>
      <c r="G14" s="483"/>
      <c r="H14" s="483"/>
      <c r="I14" s="483"/>
      <c r="J14" s="483"/>
      <c r="K14" s="484"/>
      <c r="L14" s="34"/>
      <c r="M14" s="2" t="e">
        <f>#REF!/1.18</f>
        <v>#REF!</v>
      </c>
      <c r="N14" s="8" t="e">
        <f>#REF!/1.18</f>
        <v>#REF!</v>
      </c>
    </row>
    <row r="15" spans="1:14" ht="66.75" customHeight="1">
      <c r="A15" s="460"/>
      <c r="B15" s="16"/>
      <c r="C15" s="27"/>
      <c r="D15" s="482" t="s">
        <v>273</v>
      </c>
      <c r="E15" s="483"/>
      <c r="F15" s="483"/>
      <c r="G15" s="483"/>
      <c r="H15" s="483"/>
      <c r="I15" s="483"/>
      <c r="J15" s="483"/>
      <c r="K15" s="484"/>
      <c r="L15" s="34"/>
      <c r="M15" s="2" t="e">
        <f>#REF!/1.18</f>
        <v>#REF!</v>
      </c>
      <c r="N15" s="8" t="e">
        <f>#REF!/1.18</f>
        <v>#REF!</v>
      </c>
    </row>
    <row r="16" spans="1:14" ht="82.5" customHeight="1">
      <c r="A16" s="460"/>
      <c r="B16" s="16"/>
      <c r="C16" s="27"/>
      <c r="D16" s="482" t="s">
        <v>274</v>
      </c>
      <c r="E16" s="483"/>
      <c r="F16" s="483"/>
      <c r="G16" s="483"/>
      <c r="H16" s="483"/>
      <c r="I16" s="483"/>
      <c r="J16" s="483"/>
      <c r="K16" s="484"/>
      <c r="L16" s="34"/>
      <c r="M16" s="2" t="e">
        <f>#REF!/1.18</f>
        <v>#REF!</v>
      </c>
      <c r="N16" s="8" t="e">
        <f>#REF!/1.18</f>
        <v>#REF!</v>
      </c>
    </row>
    <row r="17" spans="1:14" ht="90" customHeight="1">
      <c r="A17" s="460"/>
      <c r="B17" s="16"/>
      <c r="C17" s="27"/>
      <c r="D17" s="482" t="s">
        <v>275</v>
      </c>
      <c r="E17" s="483"/>
      <c r="F17" s="483"/>
      <c r="G17" s="483"/>
      <c r="H17" s="483"/>
      <c r="I17" s="483"/>
      <c r="J17" s="483"/>
      <c r="K17" s="484"/>
      <c r="L17" s="34"/>
      <c r="M17" s="2" t="e">
        <f>#REF!/1.18</f>
        <v>#REF!</v>
      </c>
      <c r="N17" s="8" t="e">
        <f>#REF!/1.18</f>
        <v>#REF!</v>
      </c>
    </row>
    <row r="18" spans="1:14" ht="69.75" customHeight="1">
      <c r="A18" s="460"/>
      <c r="B18" s="16"/>
      <c r="C18" s="27"/>
      <c r="D18" s="482" t="s">
        <v>377</v>
      </c>
      <c r="E18" s="483"/>
      <c r="F18" s="483"/>
      <c r="G18" s="483"/>
      <c r="H18" s="483"/>
      <c r="I18" s="483"/>
      <c r="J18" s="483"/>
      <c r="K18" s="484"/>
      <c r="L18" s="34"/>
      <c r="M18" s="2" t="e">
        <f>#REF!/1.18</f>
        <v>#REF!</v>
      </c>
      <c r="N18" s="8" t="e">
        <f>#REF!/1.18</f>
        <v>#REF!</v>
      </c>
    </row>
    <row r="19" spans="1:14" ht="69.75" customHeight="1">
      <c r="A19" s="460"/>
      <c r="B19" s="16"/>
      <c r="C19" s="269"/>
      <c r="D19" s="482" t="s">
        <v>686</v>
      </c>
      <c r="E19" s="483"/>
      <c r="F19" s="483"/>
      <c r="G19" s="483"/>
      <c r="H19" s="483"/>
      <c r="I19" s="483"/>
      <c r="J19" s="483"/>
      <c r="K19" s="484"/>
      <c r="L19" s="34"/>
      <c r="N19" s="8"/>
    </row>
    <row r="20" spans="1:14" ht="90.75" customHeight="1">
      <c r="A20" s="460"/>
      <c r="B20" s="492" t="s">
        <v>231</v>
      </c>
      <c r="C20" s="493"/>
      <c r="D20" s="493"/>
      <c r="E20" s="493"/>
      <c r="F20" s="493"/>
      <c r="G20" s="493"/>
      <c r="H20" s="493"/>
      <c r="I20" s="493"/>
      <c r="J20" s="493"/>
      <c r="K20" s="493"/>
      <c r="L20" s="494"/>
      <c r="M20" s="2" t="e">
        <f>#REF!/1.18</f>
        <v>#REF!</v>
      </c>
      <c r="N20" s="8" t="e">
        <f>#REF!/1.18</f>
        <v>#REF!</v>
      </c>
    </row>
    <row r="21" spans="1:14" ht="44.25" customHeight="1">
      <c r="A21" s="460"/>
      <c r="B21" s="16"/>
      <c r="C21" s="488" t="s">
        <v>735</v>
      </c>
      <c r="D21" s="488"/>
      <c r="E21" s="488"/>
      <c r="F21" s="488"/>
      <c r="G21" s="488"/>
      <c r="H21" s="488"/>
      <c r="I21" s="488"/>
      <c r="J21" s="488"/>
      <c r="K21" s="488"/>
      <c r="L21" s="34"/>
      <c r="M21" s="2" t="e">
        <f>#REF!/1.18</f>
        <v>#REF!</v>
      </c>
      <c r="N21" s="8" t="e">
        <f>#REF!/1.18</f>
        <v>#REF!</v>
      </c>
    </row>
    <row r="22" spans="1:14" ht="143.25" customHeight="1">
      <c r="A22" s="460"/>
      <c r="B22" s="16"/>
      <c r="C22" s="488"/>
      <c r="D22" s="488"/>
      <c r="E22" s="488"/>
      <c r="F22" s="488"/>
      <c r="G22" s="488"/>
      <c r="H22" s="488"/>
      <c r="I22" s="488"/>
      <c r="J22" s="488"/>
      <c r="K22" s="488"/>
      <c r="L22" s="34"/>
      <c r="M22" s="2" t="e">
        <f>#REF!/1.18</f>
        <v>#REF!</v>
      </c>
      <c r="N22" s="8" t="e">
        <f>#REF!/1.18</f>
        <v>#REF!</v>
      </c>
    </row>
    <row r="23" spans="1:14" ht="5.25" customHeight="1" thickBot="1">
      <c r="A23" s="461"/>
      <c r="B23" s="485"/>
      <c r="C23" s="486"/>
      <c r="D23" s="486"/>
      <c r="E23" s="486"/>
      <c r="F23" s="486"/>
      <c r="G23" s="486"/>
      <c r="H23" s="486"/>
      <c r="I23" s="486"/>
      <c r="J23" s="486"/>
      <c r="K23" s="486"/>
      <c r="L23" s="487"/>
      <c r="M23" s="2" t="e">
        <f>#REF!/1.18</f>
        <v>#REF!</v>
      </c>
      <c r="N23" s="8" t="e">
        <f>#REF!/1.18</f>
        <v>#REF!</v>
      </c>
    </row>
  </sheetData>
  <sheetProtection selectLockedCells="1" selectUnlockedCells="1"/>
  <mergeCells count="26">
    <mergeCell ref="D7:K7"/>
    <mergeCell ref="B6:L6"/>
    <mergeCell ref="D19:K19"/>
    <mergeCell ref="D18:K18"/>
    <mergeCell ref="D15:K15"/>
    <mergeCell ref="D16:K16"/>
    <mergeCell ref="D14:K14"/>
    <mergeCell ref="D10:K10"/>
    <mergeCell ref="D11:K11"/>
    <mergeCell ref="D12:K12"/>
    <mergeCell ref="A1:A23"/>
    <mergeCell ref="B1:C2"/>
    <mergeCell ref="D1:L2"/>
    <mergeCell ref="B3:D3"/>
    <mergeCell ref="E3:G3"/>
    <mergeCell ref="B4:G4"/>
    <mergeCell ref="H4:L4"/>
    <mergeCell ref="D13:K13"/>
    <mergeCell ref="B23:L23"/>
    <mergeCell ref="D17:K17"/>
    <mergeCell ref="C21:K22"/>
    <mergeCell ref="J3:L3"/>
    <mergeCell ref="B20:L20"/>
    <mergeCell ref="D8:K8"/>
    <mergeCell ref="H3:I3"/>
    <mergeCell ref="D9:K9"/>
  </mergeCells>
  <hyperlinks>
    <hyperlink ref="E3" r:id="rId1"/>
    <hyperlink ref="F3" r:id="rId2" display="mailto:info@rubezhspb.ru?subject=%D0%97%D0%90%D0%9F%D0%A0%D0%9E%D0%A1"/>
    <hyperlink ref="G3" r:id="rId3" display="mailto:info@rubezhspb.ru?subject=%D0%97%D0%90%D0%9F%D0%A0%D0%9E%D0%A1"/>
    <hyperlink ref="H3" r:id="rId4"/>
    <hyperlink ref="I3" r:id="rId5" display="http://rubezhspb.ru/"/>
  </hyperlinks>
  <pageMargins left="0.43307086614173229" right="0.23622047244094491" top="0.74803149606299213" bottom="0.74803149606299213" header="0.31496062992125984" footer="0.31496062992125984"/>
  <pageSetup paperSize="9" scale="42" fitToHeight="0" orientation="portrait" horizontalDpi="4294967293" r:id="rId6"/>
  <headerFooter differentOddEven="1" alignWithMargins="0"/>
  <drawing r:id="rId7"/>
</worksheet>
</file>

<file path=xl/worksheets/sheet2.xml><?xml version="1.0" encoding="utf-8"?>
<worksheet xmlns="http://schemas.openxmlformats.org/spreadsheetml/2006/main" xmlns:r="http://schemas.openxmlformats.org/officeDocument/2006/relationships">
  <sheetPr enableFormatConditionsCalculation="0">
    <tabColor rgb="FF7030A0"/>
    <pageSetUpPr fitToPage="1"/>
  </sheetPr>
  <dimension ref="A1:N324"/>
  <sheetViews>
    <sheetView tabSelected="1" zoomScale="60" zoomScaleNormal="60" workbookViewId="0"/>
  </sheetViews>
  <sheetFormatPr defaultColWidth="9.140625" defaultRowHeight="12.75"/>
  <cols>
    <col min="1" max="1" width="57.7109375" style="1" customWidth="1"/>
    <col min="2" max="2" width="81" style="1" customWidth="1"/>
    <col min="3" max="3" width="32.85546875" style="1" customWidth="1"/>
    <col min="4" max="4" width="18.28515625" style="1" customWidth="1"/>
    <col min="5" max="5" width="24.85546875" style="1" customWidth="1"/>
    <col min="6" max="6" width="15.5703125" style="1" customWidth="1"/>
    <col min="7" max="7" width="14.7109375" style="1" customWidth="1"/>
    <col min="8" max="8" width="31" style="1" customWidth="1"/>
    <col min="9" max="9" width="25.28515625" style="3" customWidth="1"/>
    <col min="10" max="10" width="25.28515625" style="1" customWidth="1"/>
    <col min="11" max="11" width="19.7109375" style="1" bestFit="1" customWidth="1"/>
    <col min="12" max="16384" width="9.140625" style="1"/>
  </cols>
  <sheetData>
    <row r="1" spans="1:11" ht="107.25" customHeight="1" thickBot="1">
      <c r="A1" s="149"/>
      <c r="B1" s="562" t="s">
        <v>232</v>
      </c>
      <c r="C1" s="562"/>
      <c r="D1" s="562"/>
      <c r="E1" s="562"/>
      <c r="F1" s="562"/>
      <c r="G1" s="563"/>
      <c r="H1" s="564"/>
      <c r="I1" s="1"/>
    </row>
    <row r="2" spans="1:11" ht="59.25" customHeight="1" thickBot="1">
      <c r="A2" s="471" t="s">
        <v>657</v>
      </c>
      <c r="B2" s="471"/>
      <c r="C2" s="471"/>
      <c r="D2" s="582" t="s">
        <v>551</v>
      </c>
      <c r="E2" s="583"/>
      <c r="F2" s="584"/>
      <c r="G2" s="565" t="s">
        <v>521</v>
      </c>
      <c r="H2" s="566"/>
      <c r="I2" s="1"/>
    </row>
    <row r="3" spans="1:11" ht="49.5" customHeight="1" thickBot="1">
      <c r="A3" s="475" t="s">
        <v>251</v>
      </c>
      <c r="B3" s="476"/>
      <c r="C3" s="476"/>
      <c r="D3" s="476"/>
      <c r="E3" s="476"/>
      <c r="F3" s="478" t="s">
        <v>866</v>
      </c>
      <c r="G3" s="479"/>
      <c r="H3" s="585"/>
      <c r="I3" s="156"/>
      <c r="J3" s="156"/>
      <c r="K3" s="7"/>
    </row>
    <row r="4" spans="1:11" ht="18.75" customHeight="1" thickBot="1">
      <c r="A4" s="586" t="s">
        <v>20</v>
      </c>
      <c r="B4" s="587"/>
      <c r="C4" s="587"/>
      <c r="D4" s="587"/>
      <c r="E4" s="587"/>
      <c r="F4" s="587"/>
      <c r="G4" s="587"/>
      <c r="H4" s="588"/>
      <c r="I4" s="1"/>
      <c r="J4" s="7"/>
      <c r="K4" s="7"/>
    </row>
    <row r="5" spans="1:11" ht="0.6" hidden="1" customHeight="1">
      <c r="A5" s="165"/>
      <c r="B5" s="14"/>
      <c r="C5" s="14"/>
      <c r="D5" s="14"/>
      <c r="E5" s="14"/>
      <c r="F5" s="13"/>
      <c r="G5" s="14"/>
      <c r="H5" s="12"/>
      <c r="I5" s="1"/>
      <c r="J5" s="7"/>
      <c r="K5" s="7"/>
    </row>
    <row r="6" spans="1:11" ht="0.6" customHeight="1">
      <c r="A6" s="165"/>
      <c r="B6" s="14"/>
      <c r="C6" s="14"/>
      <c r="D6" s="14"/>
      <c r="E6" s="14"/>
      <c r="F6" s="13"/>
      <c r="G6" s="14"/>
      <c r="H6" s="12"/>
      <c r="I6" s="1"/>
      <c r="J6" s="7"/>
      <c r="K6" s="7"/>
    </row>
    <row r="7" spans="1:11" ht="0.6" customHeight="1">
      <c r="A7" s="165"/>
      <c r="B7" s="14"/>
      <c r="C7" s="14"/>
      <c r="D7" s="14"/>
      <c r="E7" s="14"/>
      <c r="F7" s="13"/>
      <c r="G7" s="14"/>
      <c r="H7" s="12"/>
      <c r="I7" s="1"/>
      <c r="J7" s="7"/>
      <c r="K7" s="7"/>
    </row>
    <row r="8" spans="1:11" ht="0.6" customHeight="1">
      <c r="A8" s="165"/>
      <c r="B8" s="14"/>
      <c r="C8" s="14"/>
      <c r="D8" s="14"/>
      <c r="E8" s="14"/>
      <c r="F8" s="13"/>
      <c r="G8" s="14"/>
      <c r="H8" s="12"/>
      <c r="I8" s="1"/>
      <c r="J8" s="7"/>
      <c r="K8" s="7"/>
    </row>
    <row r="9" spans="1:11" ht="0.6" customHeight="1">
      <c r="A9" s="165"/>
      <c r="B9" s="14"/>
      <c r="C9" s="14"/>
      <c r="D9" s="14"/>
      <c r="E9" s="14"/>
      <c r="F9" s="13"/>
      <c r="G9" s="14"/>
      <c r="H9" s="12"/>
      <c r="I9" s="1"/>
      <c r="J9" s="7"/>
      <c r="K9" s="7"/>
    </row>
    <row r="10" spans="1:11" ht="0.6" customHeight="1">
      <c r="A10" s="165"/>
      <c r="B10" s="14"/>
      <c r="C10" s="14"/>
      <c r="D10" s="14"/>
      <c r="E10" s="14"/>
      <c r="F10" s="13"/>
      <c r="G10" s="14"/>
      <c r="H10" s="12"/>
      <c r="I10" s="1"/>
      <c r="J10" s="7"/>
      <c r="K10" s="7"/>
    </row>
    <row r="11" spans="1:11" ht="0.6" customHeight="1">
      <c r="A11" s="165"/>
      <c r="B11" s="14"/>
      <c r="C11" s="14"/>
      <c r="D11" s="14"/>
      <c r="E11" s="14"/>
      <c r="F11" s="13"/>
      <c r="G11" s="14"/>
      <c r="H11" s="12"/>
      <c r="I11" s="1"/>
      <c r="J11" s="7"/>
      <c r="K11" s="7"/>
    </row>
    <row r="12" spans="1:11" ht="0.6" customHeight="1">
      <c r="A12" s="165"/>
      <c r="B12" s="14"/>
      <c r="C12" s="14"/>
      <c r="D12" s="14"/>
      <c r="E12" s="14"/>
      <c r="F12" s="13"/>
      <c r="G12" s="14"/>
      <c r="H12" s="12"/>
      <c r="I12" s="1"/>
      <c r="J12" s="7"/>
      <c r="K12" s="7"/>
    </row>
    <row r="13" spans="1:11" ht="0.6" customHeight="1">
      <c r="A13" s="165"/>
      <c r="B13" s="14"/>
      <c r="C13" s="14"/>
      <c r="D13" s="14"/>
      <c r="E13" s="14"/>
      <c r="F13" s="13"/>
      <c r="G13" s="14"/>
      <c r="H13" s="12"/>
      <c r="I13" s="1"/>
      <c r="J13" s="7"/>
      <c r="K13" s="7"/>
    </row>
    <row r="14" spans="1:11" ht="0.6" customHeight="1">
      <c r="A14" s="165"/>
      <c r="B14" s="14"/>
      <c r="C14" s="14"/>
      <c r="D14" s="14"/>
      <c r="E14" s="14"/>
      <c r="F14" s="13"/>
      <c r="G14" s="14"/>
      <c r="H14" s="12"/>
      <c r="I14" s="1"/>
      <c r="J14" s="7"/>
      <c r="K14" s="7"/>
    </row>
    <row r="15" spans="1:11" ht="0.6" customHeight="1">
      <c r="A15" s="165"/>
      <c r="B15" s="14"/>
      <c r="C15" s="14"/>
      <c r="D15" s="14"/>
      <c r="E15" s="14"/>
      <c r="F15" s="13"/>
      <c r="G15" s="14"/>
      <c r="H15" s="12"/>
      <c r="I15" s="1"/>
      <c r="J15" s="7"/>
      <c r="K15" s="7"/>
    </row>
    <row r="16" spans="1:11" ht="0.6" customHeight="1">
      <c r="A16" s="165"/>
      <c r="B16" s="14"/>
      <c r="C16" s="14"/>
      <c r="D16" s="14"/>
      <c r="E16" s="14"/>
      <c r="F16" s="13"/>
      <c r="G16" s="14"/>
      <c r="H16" s="12"/>
      <c r="I16" s="1"/>
      <c r="J16" s="7"/>
      <c r="K16" s="7"/>
    </row>
    <row r="17" spans="1:11" ht="0.6" customHeight="1">
      <c r="A17" s="165"/>
      <c r="B17" s="14"/>
      <c r="C17" s="14"/>
      <c r="D17" s="14"/>
      <c r="E17" s="14"/>
      <c r="F17" s="13"/>
      <c r="G17" s="14"/>
      <c r="H17" s="12"/>
      <c r="I17" s="1"/>
      <c r="J17" s="7"/>
      <c r="K17" s="7"/>
    </row>
    <row r="18" spans="1:11" ht="0.6" customHeight="1">
      <c r="A18" s="165"/>
      <c r="B18" s="14"/>
      <c r="C18" s="14"/>
      <c r="D18" s="14"/>
      <c r="E18" s="14"/>
      <c r="F18" s="13"/>
      <c r="G18" s="14"/>
      <c r="H18" s="12"/>
      <c r="I18" s="1"/>
      <c r="J18" s="7"/>
      <c r="K18" s="7"/>
    </row>
    <row r="19" spans="1:11" ht="0.6" customHeight="1">
      <c r="A19" s="165"/>
      <c r="B19" s="14"/>
      <c r="C19" s="14"/>
      <c r="D19" s="14"/>
      <c r="E19" s="14"/>
      <c r="F19" s="13"/>
      <c r="G19" s="14"/>
      <c r="H19" s="12"/>
      <c r="I19" s="1"/>
      <c r="J19" s="7"/>
      <c r="K19" s="7"/>
    </row>
    <row r="20" spans="1:11" ht="0.6" customHeight="1">
      <c r="A20" s="165"/>
      <c r="B20" s="14"/>
      <c r="C20" s="14"/>
      <c r="D20" s="14"/>
      <c r="E20" s="14"/>
      <c r="F20" s="13"/>
      <c r="G20" s="14"/>
      <c r="H20" s="12"/>
      <c r="I20" s="1"/>
      <c r="J20" s="7"/>
      <c r="K20" s="7"/>
    </row>
    <row r="21" spans="1:11" ht="0.6" customHeight="1">
      <c r="A21" s="165"/>
      <c r="B21" s="14"/>
      <c r="C21" s="14"/>
      <c r="D21" s="14"/>
      <c r="E21" s="14"/>
      <c r="F21" s="13"/>
      <c r="G21" s="14"/>
      <c r="H21" s="12"/>
      <c r="I21" s="1"/>
      <c r="J21" s="7"/>
      <c r="K21" s="7"/>
    </row>
    <row r="22" spans="1:11" ht="0.6" customHeight="1">
      <c r="A22" s="165"/>
      <c r="B22" s="14"/>
      <c r="C22" s="14"/>
      <c r="D22" s="14"/>
      <c r="E22" s="14"/>
      <c r="F22" s="13"/>
      <c r="G22" s="14"/>
      <c r="H22" s="12"/>
      <c r="I22" s="1"/>
      <c r="J22" s="7"/>
      <c r="K22" s="7"/>
    </row>
    <row r="23" spans="1:11" ht="0.6" customHeight="1">
      <c r="A23" s="165"/>
      <c r="B23" s="14"/>
      <c r="C23" s="14"/>
      <c r="D23" s="14"/>
      <c r="E23" s="14"/>
      <c r="F23" s="13"/>
      <c r="G23" s="14"/>
      <c r="H23" s="12"/>
      <c r="I23" s="1"/>
      <c r="J23" s="7"/>
      <c r="K23" s="7"/>
    </row>
    <row r="24" spans="1:11" ht="0.6" customHeight="1">
      <c r="A24" s="165"/>
      <c r="B24" s="14"/>
      <c r="C24" s="14"/>
      <c r="D24" s="14"/>
      <c r="E24" s="14"/>
      <c r="F24" s="13"/>
      <c r="G24" s="14"/>
      <c r="H24" s="12"/>
      <c r="I24" s="1"/>
      <c r="J24" s="7"/>
      <c r="K24" s="7"/>
    </row>
    <row r="25" spans="1:11" ht="0.6" customHeight="1">
      <c r="A25" s="165"/>
      <c r="B25" s="14"/>
      <c r="C25" s="14"/>
      <c r="D25" s="14"/>
      <c r="E25" s="14"/>
      <c r="F25" s="13"/>
      <c r="G25" s="14"/>
      <c r="H25" s="12"/>
      <c r="I25" s="1"/>
      <c r="J25" s="7"/>
      <c r="K25" s="7"/>
    </row>
    <row r="26" spans="1:11" ht="0.6" customHeight="1">
      <c r="A26" s="165"/>
      <c r="B26" s="14"/>
      <c r="C26" s="14"/>
      <c r="D26" s="14"/>
      <c r="E26" s="14"/>
      <c r="F26" s="13"/>
      <c r="G26" s="14"/>
      <c r="H26" s="12"/>
      <c r="I26" s="1"/>
      <c r="J26" s="7"/>
      <c r="K26" s="7"/>
    </row>
    <row r="27" spans="1:11" ht="0.6" customHeight="1">
      <c r="A27" s="165"/>
      <c r="B27" s="14"/>
      <c r="C27" s="14"/>
      <c r="D27" s="14"/>
      <c r="E27" s="14"/>
      <c r="F27" s="13"/>
      <c r="G27" s="14"/>
      <c r="H27" s="12"/>
      <c r="I27" s="1"/>
      <c r="J27" s="7"/>
      <c r="K27" s="7"/>
    </row>
    <row r="28" spans="1:11" ht="0.6" customHeight="1">
      <c r="A28" s="165"/>
      <c r="B28" s="14"/>
      <c r="C28" s="14"/>
      <c r="D28" s="14"/>
      <c r="E28" s="14"/>
      <c r="F28" s="13"/>
      <c r="G28" s="14"/>
      <c r="H28" s="12"/>
      <c r="I28" s="1"/>
      <c r="J28" s="7"/>
      <c r="K28" s="7"/>
    </row>
    <row r="29" spans="1:11" ht="0.6" customHeight="1">
      <c r="A29" s="165"/>
      <c r="B29" s="14"/>
      <c r="C29" s="14"/>
      <c r="D29" s="14"/>
      <c r="E29" s="14"/>
      <c r="F29" s="13"/>
      <c r="G29" s="14"/>
      <c r="H29" s="12"/>
      <c r="I29" s="1"/>
      <c r="J29" s="7"/>
      <c r="K29" s="7"/>
    </row>
    <row r="30" spans="1:11" ht="0.6" customHeight="1">
      <c r="A30" s="165"/>
      <c r="B30" s="14"/>
      <c r="C30" s="14"/>
      <c r="D30" s="14"/>
      <c r="E30" s="14"/>
      <c r="F30" s="13"/>
      <c r="G30" s="14"/>
      <c r="H30" s="12"/>
      <c r="I30" s="1"/>
      <c r="J30" s="7"/>
      <c r="K30" s="7"/>
    </row>
    <row r="31" spans="1:11" ht="0.6" customHeight="1">
      <c r="A31" s="165"/>
      <c r="B31" s="14"/>
      <c r="C31" s="14"/>
      <c r="D31" s="14"/>
      <c r="E31" s="14"/>
      <c r="F31" s="13"/>
      <c r="G31" s="14"/>
      <c r="H31" s="12"/>
      <c r="I31" s="1"/>
      <c r="J31" s="7"/>
      <c r="K31" s="7"/>
    </row>
    <row r="32" spans="1:11" ht="0.6" customHeight="1">
      <c r="A32" s="165"/>
      <c r="B32" s="14"/>
      <c r="C32" s="14"/>
      <c r="D32" s="14"/>
      <c r="E32" s="14"/>
      <c r="F32" s="13"/>
      <c r="G32" s="14"/>
      <c r="H32" s="12"/>
      <c r="I32" s="1"/>
      <c r="J32" s="7"/>
      <c r="K32" s="7"/>
    </row>
    <row r="33" spans="1:11" ht="0.6" customHeight="1">
      <c r="A33" s="165"/>
      <c r="B33" s="14"/>
      <c r="C33" s="14"/>
      <c r="D33" s="14"/>
      <c r="E33" s="14"/>
      <c r="F33" s="13"/>
      <c r="G33" s="14"/>
      <c r="H33" s="12"/>
      <c r="I33" s="1"/>
      <c r="J33" s="7"/>
      <c r="K33" s="7"/>
    </row>
    <row r="34" spans="1:11" ht="0.6" customHeight="1">
      <c r="A34" s="165"/>
      <c r="B34" s="14"/>
      <c r="C34" s="14"/>
      <c r="D34" s="14"/>
      <c r="E34" s="14"/>
      <c r="F34" s="13"/>
      <c r="G34" s="14"/>
      <c r="H34" s="12"/>
      <c r="I34" s="1"/>
      <c r="J34" s="7"/>
      <c r="K34" s="7"/>
    </row>
    <row r="35" spans="1:11" ht="0.6" customHeight="1">
      <c r="A35" s="165"/>
      <c r="B35" s="14"/>
      <c r="C35" s="14"/>
      <c r="D35" s="14"/>
      <c r="E35" s="14"/>
      <c r="F35" s="13"/>
      <c r="G35" s="14"/>
      <c r="H35" s="12"/>
      <c r="I35" s="1"/>
      <c r="J35" s="7"/>
      <c r="K35" s="7"/>
    </row>
    <row r="36" spans="1:11" ht="0.6" customHeight="1">
      <c r="A36" s="165"/>
      <c r="B36" s="14"/>
      <c r="C36" s="14"/>
      <c r="D36" s="14"/>
      <c r="E36" s="14"/>
      <c r="F36" s="13"/>
      <c r="G36" s="14"/>
      <c r="H36" s="12"/>
      <c r="I36" s="1"/>
      <c r="J36" s="7"/>
      <c r="K36" s="7"/>
    </row>
    <row r="37" spans="1:11" ht="0.6" customHeight="1">
      <c r="A37" s="165"/>
      <c r="B37" s="14"/>
      <c r="C37" s="14"/>
      <c r="D37" s="14"/>
      <c r="E37" s="14"/>
      <c r="F37" s="13"/>
      <c r="G37" s="14"/>
      <c r="H37" s="12"/>
      <c r="I37" s="1"/>
      <c r="J37" s="7"/>
      <c r="K37" s="7"/>
    </row>
    <row r="38" spans="1:11" ht="0.6" customHeight="1">
      <c r="A38" s="165"/>
      <c r="B38" s="14"/>
      <c r="C38" s="14"/>
      <c r="D38" s="14"/>
      <c r="E38" s="14"/>
      <c r="F38" s="13"/>
      <c r="G38" s="14"/>
      <c r="H38" s="12"/>
      <c r="I38" s="1"/>
      <c r="J38" s="7"/>
      <c r="K38" s="7"/>
    </row>
    <row r="39" spans="1:11" ht="0.6" customHeight="1">
      <c r="A39" s="165"/>
      <c r="B39" s="14"/>
      <c r="C39" s="14"/>
      <c r="D39" s="14"/>
      <c r="E39" s="14"/>
      <c r="F39" s="13"/>
      <c r="G39" s="14"/>
      <c r="H39" s="12"/>
      <c r="I39" s="1"/>
      <c r="J39" s="7"/>
      <c r="K39" s="7"/>
    </row>
    <row r="40" spans="1:11" ht="0.6" customHeight="1">
      <c r="A40" s="165"/>
      <c r="B40" s="14"/>
      <c r="C40" s="14"/>
      <c r="D40" s="14"/>
      <c r="E40" s="14"/>
      <c r="F40" s="13"/>
      <c r="G40" s="14"/>
      <c r="H40" s="12"/>
      <c r="I40" s="1"/>
      <c r="J40" s="7"/>
      <c r="K40" s="7"/>
    </row>
    <row r="41" spans="1:11" ht="0.6" customHeight="1">
      <c r="A41" s="165"/>
      <c r="B41" s="14"/>
      <c r="C41" s="14"/>
      <c r="D41" s="14"/>
      <c r="E41" s="14"/>
      <c r="F41" s="13"/>
      <c r="G41" s="14"/>
      <c r="H41" s="12"/>
      <c r="I41" s="1"/>
      <c r="J41" s="7"/>
      <c r="K41" s="7"/>
    </row>
    <row r="42" spans="1:11" ht="0.6" customHeight="1">
      <c r="A42" s="165"/>
      <c r="B42" s="14"/>
      <c r="C42" s="14"/>
      <c r="D42" s="14"/>
      <c r="E42" s="14"/>
      <c r="F42" s="13"/>
      <c r="G42" s="14"/>
      <c r="H42" s="12"/>
      <c r="I42" s="1"/>
      <c r="J42" s="7"/>
      <c r="K42" s="7"/>
    </row>
    <row r="43" spans="1:11" ht="0.6" customHeight="1">
      <c r="A43" s="165"/>
      <c r="B43" s="14"/>
      <c r="C43" s="14"/>
      <c r="D43" s="14"/>
      <c r="E43" s="14"/>
      <c r="F43" s="13"/>
      <c r="G43" s="14"/>
      <c r="H43" s="12"/>
      <c r="I43" s="1"/>
      <c r="J43" s="7"/>
      <c r="K43" s="7"/>
    </row>
    <row r="44" spans="1:11" ht="0.6" customHeight="1">
      <c r="A44" s="165"/>
      <c r="B44" s="14"/>
      <c r="C44" s="14"/>
      <c r="D44" s="14"/>
      <c r="E44" s="14"/>
      <c r="F44" s="13"/>
      <c r="G44" s="14"/>
      <c r="H44" s="12"/>
      <c r="I44" s="1"/>
      <c r="J44" s="7"/>
      <c r="K44" s="7"/>
    </row>
    <row r="45" spans="1:11" ht="0.6" customHeight="1">
      <c r="A45" s="165"/>
      <c r="B45" s="14"/>
      <c r="C45" s="14"/>
      <c r="D45" s="14"/>
      <c r="E45" s="14"/>
      <c r="F45" s="13"/>
      <c r="G45" s="14"/>
      <c r="H45" s="12"/>
      <c r="I45" s="1"/>
      <c r="J45" s="7"/>
      <c r="K45" s="7"/>
    </row>
    <row r="46" spans="1:11" ht="0.6" customHeight="1">
      <c r="A46" s="165"/>
      <c r="B46" s="14"/>
      <c r="C46" s="14"/>
      <c r="D46" s="14"/>
      <c r="E46" s="14"/>
      <c r="F46" s="13"/>
      <c r="G46" s="14"/>
      <c r="H46" s="12"/>
      <c r="I46" s="1"/>
      <c r="J46" s="7"/>
      <c r="K46" s="7"/>
    </row>
    <row r="47" spans="1:11" ht="0.6" customHeight="1">
      <c r="A47" s="165"/>
      <c r="B47" s="14"/>
      <c r="C47" s="14"/>
      <c r="D47" s="14"/>
      <c r="E47" s="14"/>
      <c r="F47" s="13"/>
      <c r="G47" s="14"/>
      <c r="H47" s="12"/>
      <c r="I47" s="1"/>
      <c r="J47" s="7"/>
      <c r="K47" s="7"/>
    </row>
    <row r="48" spans="1:11" ht="0.6" customHeight="1">
      <c r="A48" s="165"/>
      <c r="B48" s="14"/>
      <c r="C48" s="14"/>
      <c r="D48" s="14"/>
      <c r="E48" s="14"/>
      <c r="F48" s="13"/>
      <c r="G48" s="14"/>
      <c r="H48" s="12"/>
      <c r="I48" s="1"/>
      <c r="J48" s="7"/>
      <c r="K48" s="7"/>
    </row>
    <row r="49" spans="1:11" ht="0.6" customHeight="1">
      <c r="A49" s="165"/>
      <c r="B49" s="14"/>
      <c r="C49" s="14"/>
      <c r="D49" s="14"/>
      <c r="E49" s="14"/>
      <c r="F49" s="13"/>
      <c r="G49" s="14"/>
      <c r="H49" s="12"/>
      <c r="I49" s="1"/>
      <c r="J49" s="7"/>
      <c r="K49" s="7"/>
    </row>
    <row r="50" spans="1:11" ht="0.6" customHeight="1">
      <c r="A50" s="165"/>
      <c r="B50" s="14"/>
      <c r="C50" s="14"/>
      <c r="D50" s="14"/>
      <c r="E50" s="14"/>
      <c r="F50" s="13"/>
      <c r="G50" s="14"/>
      <c r="H50" s="12"/>
      <c r="I50" s="1"/>
      <c r="J50" s="7"/>
      <c r="K50" s="7"/>
    </row>
    <row r="51" spans="1:11" ht="0.6" customHeight="1">
      <c r="A51" s="165"/>
      <c r="B51" s="14"/>
      <c r="C51" s="14"/>
      <c r="D51" s="14"/>
      <c r="E51" s="14"/>
      <c r="F51" s="13"/>
      <c r="G51" s="14"/>
      <c r="H51" s="12"/>
      <c r="I51" s="1"/>
      <c r="J51" s="7"/>
      <c r="K51" s="7"/>
    </row>
    <row r="52" spans="1:11" ht="0.6" customHeight="1">
      <c r="A52" s="165"/>
      <c r="B52" s="14"/>
      <c r="C52" s="14"/>
      <c r="D52" s="14"/>
      <c r="E52" s="14"/>
      <c r="F52" s="13"/>
      <c r="G52" s="14"/>
      <c r="H52" s="12"/>
      <c r="I52" s="1"/>
      <c r="J52" s="7"/>
      <c r="K52" s="7"/>
    </row>
    <row r="53" spans="1:11" ht="0.6" customHeight="1">
      <c r="A53" s="165"/>
      <c r="B53" s="14"/>
      <c r="C53" s="14"/>
      <c r="D53" s="14"/>
      <c r="E53" s="14"/>
      <c r="F53" s="13"/>
      <c r="G53" s="14"/>
      <c r="H53" s="12"/>
      <c r="I53" s="1"/>
      <c r="J53" s="7"/>
      <c r="K53" s="7"/>
    </row>
    <row r="54" spans="1:11" ht="0.6" customHeight="1">
      <c r="A54" s="165"/>
      <c r="B54" s="14"/>
      <c r="C54" s="14"/>
      <c r="D54" s="14"/>
      <c r="E54" s="14"/>
      <c r="F54" s="13"/>
      <c r="G54" s="14"/>
      <c r="H54" s="12"/>
      <c r="I54" s="1"/>
      <c r="J54" s="7"/>
      <c r="K54" s="7"/>
    </row>
    <row r="55" spans="1:11" ht="0.6" customHeight="1">
      <c r="A55" s="165"/>
      <c r="B55" s="14"/>
      <c r="C55" s="14"/>
      <c r="D55" s="14"/>
      <c r="E55" s="14"/>
      <c r="F55" s="13"/>
      <c r="G55" s="14"/>
      <c r="H55" s="12"/>
      <c r="I55" s="1"/>
      <c r="J55" s="7"/>
      <c r="K55" s="7"/>
    </row>
    <row r="56" spans="1:11" ht="0.6" customHeight="1">
      <c r="A56" s="165"/>
      <c r="B56" s="14"/>
      <c r="C56" s="14"/>
      <c r="D56" s="14"/>
      <c r="E56" s="14"/>
      <c r="F56" s="13"/>
      <c r="G56" s="14"/>
      <c r="H56" s="12"/>
      <c r="I56" s="1"/>
      <c r="J56" s="7"/>
      <c r="K56" s="7"/>
    </row>
    <row r="57" spans="1:11" ht="0.6" customHeight="1">
      <c r="A57" s="165"/>
      <c r="B57" s="14"/>
      <c r="C57" s="14"/>
      <c r="D57" s="14"/>
      <c r="E57" s="14"/>
      <c r="F57" s="13"/>
      <c r="G57" s="14"/>
      <c r="H57" s="12"/>
      <c r="I57" s="1"/>
      <c r="J57" s="7"/>
      <c r="K57" s="7"/>
    </row>
    <row r="58" spans="1:11" ht="0.6" customHeight="1">
      <c r="A58" s="165"/>
      <c r="B58" s="14"/>
      <c r="C58" s="14"/>
      <c r="D58" s="14"/>
      <c r="E58" s="14"/>
      <c r="F58" s="13"/>
      <c r="G58" s="14"/>
      <c r="H58" s="12"/>
      <c r="I58" s="1"/>
      <c r="J58" s="7"/>
      <c r="K58" s="7"/>
    </row>
    <row r="59" spans="1:11" ht="0.6" customHeight="1">
      <c r="A59" s="165"/>
      <c r="B59" s="14"/>
      <c r="C59" s="14"/>
      <c r="D59" s="14"/>
      <c r="E59" s="14"/>
      <c r="F59" s="13"/>
      <c r="G59" s="14"/>
      <c r="H59" s="12"/>
      <c r="I59" s="1"/>
      <c r="J59" s="7"/>
      <c r="K59" s="7"/>
    </row>
    <row r="60" spans="1:11" ht="0.6" customHeight="1">
      <c r="A60" s="165"/>
      <c r="B60" s="14"/>
      <c r="C60" s="14"/>
      <c r="D60" s="14"/>
      <c r="E60" s="14"/>
      <c r="F60" s="13"/>
      <c r="G60" s="14"/>
      <c r="H60" s="12"/>
      <c r="I60" s="1"/>
      <c r="J60" s="7"/>
      <c r="K60" s="7"/>
    </row>
    <row r="61" spans="1:11" ht="0.6" customHeight="1">
      <c r="A61" s="165"/>
      <c r="B61" s="14"/>
      <c r="C61" s="14"/>
      <c r="D61" s="14"/>
      <c r="E61" s="14"/>
      <c r="F61" s="13"/>
      <c r="G61" s="14"/>
      <c r="H61" s="12"/>
      <c r="I61" s="1"/>
      <c r="J61" s="7"/>
      <c r="K61" s="7"/>
    </row>
    <row r="62" spans="1:11" ht="0.6" customHeight="1">
      <c r="A62" s="165"/>
      <c r="B62" s="14"/>
      <c r="C62" s="14"/>
      <c r="D62" s="14"/>
      <c r="E62" s="14"/>
      <c r="F62" s="13"/>
      <c r="G62" s="14"/>
      <c r="H62" s="12"/>
      <c r="I62" s="1"/>
      <c r="J62" s="7"/>
      <c r="K62" s="7"/>
    </row>
    <row r="63" spans="1:11" ht="0.6" customHeight="1">
      <c r="A63" s="165"/>
      <c r="B63" s="14"/>
      <c r="C63" s="14"/>
      <c r="D63" s="14"/>
      <c r="E63" s="14"/>
      <c r="F63" s="13"/>
      <c r="G63" s="14"/>
      <c r="H63" s="12"/>
      <c r="I63" s="1"/>
      <c r="J63" s="7"/>
      <c r="K63" s="7"/>
    </row>
    <row r="64" spans="1:11" ht="0.6" customHeight="1">
      <c r="A64" s="165"/>
      <c r="B64" s="14"/>
      <c r="C64" s="14"/>
      <c r="D64" s="14"/>
      <c r="E64" s="14"/>
      <c r="F64" s="13"/>
      <c r="G64" s="14"/>
      <c r="H64" s="12"/>
      <c r="I64" s="1"/>
      <c r="J64" s="7"/>
      <c r="K64" s="7"/>
    </row>
    <row r="65" spans="1:11" ht="0.6" customHeight="1">
      <c r="A65" s="165"/>
      <c r="B65" s="14"/>
      <c r="C65" s="14"/>
      <c r="D65" s="14"/>
      <c r="E65" s="14"/>
      <c r="F65" s="13"/>
      <c r="G65" s="14"/>
      <c r="H65" s="12"/>
      <c r="I65" s="1"/>
      <c r="J65" s="7"/>
      <c r="K65" s="7"/>
    </row>
    <row r="66" spans="1:11" ht="0.6" customHeight="1">
      <c r="A66" s="165"/>
      <c r="B66" s="14"/>
      <c r="C66" s="14"/>
      <c r="D66" s="14"/>
      <c r="E66" s="14"/>
      <c r="F66" s="13"/>
      <c r="G66" s="14"/>
      <c r="H66" s="12"/>
      <c r="I66" s="1"/>
      <c r="J66" s="7"/>
      <c r="K66" s="7"/>
    </row>
    <row r="67" spans="1:11" ht="0.6" customHeight="1">
      <c r="A67" s="165"/>
      <c r="B67" s="14"/>
      <c r="C67" s="14"/>
      <c r="D67" s="14"/>
      <c r="E67" s="14"/>
      <c r="F67" s="13"/>
      <c r="G67" s="14"/>
      <c r="H67" s="12"/>
      <c r="I67" s="1"/>
      <c r="J67" s="7"/>
      <c r="K67" s="7"/>
    </row>
    <row r="68" spans="1:11" ht="0.6" customHeight="1">
      <c r="A68" s="165"/>
      <c r="B68" s="14"/>
      <c r="C68" s="14"/>
      <c r="D68" s="14"/>
      <c r="E68" s="14"/>
      <c r="F68" s="13"/>
      <c r="G68" s="14"/>
      <c r="H68" s="12"/>
      <c r="I68" s="1"/>
      <c r="J68" s="7"/>
      <c r="K68" s="7"/>
    </row>
    <row r="69" spans="1:11" ht="0.6" customHeight="1">
      <c r="A69" s="165"/>
      <c r="B69" s="14"/>
      <c r="C69" s="14"/>
      <c r="D69" s="14"/>
      <c r="E69" s="14"/>
      <c r="F69" s="13"/>
      <c r="G69" s="14"/>
      <c r="H69" s="12"/>
      <c r="I69" s="1"/>
      <c r="J69" s="7"/>
      <c r="K69" s="7"/>
    </row>
    <row r="70" spans="1:11" ht="0.6" customHeight="1">
      <c r="A70" s="165"/>
      <c r="B70" s="14"/>
      <c r="C70" s="14"/>
      <c r="D70" s="14"/>
      <c r="E70" s="14"/>
      <c r="F70" s="13"/>
      <c r="G70" s="14"/>
      <c r="H70" s="12"/>
      <c r="I70" s="1"/>
      <c r="J70" s="7"/>
      <c r="K70" s="7"/>
    </row>
    <row r="71" spans="1:11" ht="0.6" customHeight="1">
      <c r="A71" s="165"/>
      <c r="B71" s="14"/>
      <c r="C71" s="14"/>
      <c r="D71" s="14"/>
      <c r="E71" s="14"/>
      <c r="F71" s="13"/>
      <c r="G71" s="14"/>
      <c r="H71" s="12"/>
      <c r="I71" s="1"/>
      <c r="J71" s="7"/>
      <c r="K71" s="7"/>
    </row>
    <row r="72" spans="1:11" ht="0.6" customHeight="1">
      <c r="A72" s="165"/>
      <c r="B72" s="14"/>
      <c r="C72" s="14"/>
      <c r="D72" s="14"/>
      <c r="E72" s="14"/>
      <c r="F72" s="13"/>
      <c r="G72" s="14"/>
      <c r="H72" s="12"/>
      <c r="I72" s="1"/>
      <c r="J72" s="7"/>
      <c r="K72" s="7"/>
    </row>
    <row r="73" spans="1:11" ht="0.6" customHeight="1">
      <c r="A73" s="165"/>
      <c r="B73" s="14"/>
      <c r="C73" s="14"/>
      <c r="D73" s="14"/>
      <c r="E73" s="14"/>
      <c r="F73" s="13"/>
      <c r="G73" s="14"/>
      <c r="H73" s="12"/>
      <c r="I73" s="1"/>
      <c r="J73" s="7"/>
      <c r="K73" s="7"/>
    </row>
    <row r="74" spans="1:11" ht="0.6" customHeight="1">
      <c r="A74" s="165"/>
      <c r="B74" s="14"/>
      <c r="C74" s="14"/>
      <c r="D74" s="14"/>
      <c r="E74" s="14"/>
      <c r="F74" s="13"/>
      <c r="G74" s="14"/>
      <c r="H74" s="12"/>
      <c r="I74" s="1"/>
      <c r="J74" s="7"/>
      <c r="K74" s="7"/>
    </row>
    <row r="75" spans="1:11" ht="0.6" customHeight="1">
      <c r="A75" s="165"/>
      <c r="B75" s="14"/>
      <c r="C75" s="14"/>
      <c r="D75" s="14"/>
      <c r="E75" s="14"/>
      <c r="F75" s="13"/>
      <c r="G75" s="14"/>
      <c r="H75" s="12"/>
      <c r="I75" s="1"/>
      <c r="J75" s="7"/>
      <c r="K75" s="7"/>
    </row>
    <row r="76" spans="1:11" ht="0.6" customHeight="1">
      <c r="A76" s="165"/>
      <c r="B76" s="14"/>
      <c r="C76" s="14"/>
      <c r="D76" s="14"/>
      <c r="E76" s="14"/>
      <c r="F76" s="13"/>
      <c r="G76" s="14"/>
      <c r="H76" s="12"/>
      <c r="I76" s="1"/>
      <c r="J76" s="7"/>
      <c r="K76" s="7"/>
    </row>
    <row r="77" spans="1:11" ht="0.6" customHeight="1">
      <c r="A77" s="165"/>
      <c r="B77" s="14"/>
      <c r="C77" s="14"/>
      <c r="D77" s="14"/>
      <c r="E77" s="14"/>
      <c r="F77" s="13"/>
      <c r="G77" s="14"/>
      <c r="H77" s="12"/>
      <c r="I77" s="1"/>
      <c r="J77" s="7"/>
      <c r="K77" s="7"/>
    </row>
    <row r="78" spans="1:11" ht="0.6" customHeight="1">
      <c r="A78" s="165"/>
      <c r="B78" s="14"/>
      <c r="C78" s="14"/>
      <c r="D78" s="14"/>
      <c r="E78" s="14"/>
      <c r="F78" s="13"/>
      <c r="G78" s="14"/>
      <c r="H78" s="12"/>
      <c r="I78" s="1"/>
      <c r="J78" s="7"/>
      <c r="K78" s="7"/>
    </row>
    <row r="79" spans="1:11" ht="0.6" customHeight="1">
      <c r="A79" s="165"/>
      <c r="B79" s="14"/>
      <c r="C79" s="14"/>
      <c r="D79" s="14"/>
      <c r="E79" s="14"/>
      <c r="F79" s="13"/>
      <c r="G79" s="14"/>
      <c r="H79" s="12"/>
      <c r="I79" s="1"/>
      <c r="J79" s="7"/>
      <c r="K79" s="7"/>
    </row>
    <row r="80" spans="1:11" ht="0.6" customHeight="1">
      <c r="A80" s="165"/>
      <c r="B80" s="14"/>
      <c r="C80" s="14"/>
      <c r="D80" s="14"/>
      <c r="E80" s="14"/>
      <c r="F80" s="13"/>
      <c r="G80" s="14"/>
      <c r="H80" s="12"/>
      <c r="I80" s="1"/>
      <c r="J80" s="7"/>
      <c r="K80" s="7"/>
    </row>
    <row r="81" spans="1:11" ht="0.6" customHeight="1">
      <c r="A81" s="165"/>
      <c r="B81" s="14"/>
      <c r="C81" s="14"/>
      <c r="D81" s="14"/>
      <c r="E81" s="14"/>
      <c r="F81" s="13"/>
      <c r="G81" s="14"/>
      <c r="H81" s="12"/>
      <c r="I81" s="1"/>
      <c r="J81" s="7"/>
      <c r="K81" s="7"/>
    </row>
    <row r="82" spans="1:11" ht="0.6" customHeight="1">
      <c r="A82" s="165"/>
      <c r="B82" s="14"/>
      <c r="C82" s="14"/>
      <c r="D82" s="14"/>
      <c r="E82" s="14"/>
      <c r="F82" s="13"/>
      <c r="G82" s="14"/>
      <c r="H82" s="12"/>
      <c r="I82" s="1"/>
      <c r="J82" s="7"/>
      <c r="K82" s="7"/>
    </row>
    <row r="83" spans="1:11" ht="0.6" customHeight="1">
      <c r="A83" s="165"/>
      <c r="B83" s="14"/>
      <c r="C83" s="14"/>
      <c r="D83" s="14"/>
      <c r="E83" s="14"/>
      <c r="F83" s="13"/>
      <c r="G83" s="14"/>
      <c r="H83" s="12"/>
      <c r="I83" s="1"/>
      <c r="J83" s="7"/>
      <c r="K83" s="7"/>
    </row>
    <row r="84" spans="1:11" ht="0.6" customHeight="1">
      <c r="A84" s="165"/>
      <c r="B84" s="14"/>
      <c r="C84" s="14"/>
      <c r="D84" s="14"/>
      <c r="E84" s="14"/>
      <c r="F84" s="13"/>
      <c r="G84" s="14"/>
      <c r="H84" s="12"/>
      <c r="I84" s="1"/>
      <c r="J84" s="7"/>
      <c r="K84" s="7"/>
    </row>
    <row r="85" spans="1:11" ht="0.6" customHeight="1">
      <c r="A85" s="165"/>
      <c r="B85" s="14"/>
      <c r="C85" s="14"/>
      <c r="D85" s="14"/>
      <c r="E85" s="14"/>
      <c r="F85" s="13"/>
      <c r="G85" s="14"/>
      <c r="H85" s="12"/>
      <c r="I85" s="1"/>
      <c r="J85" s="7"/>
      <c r="K85" s="7"/>
    </row>
    <row r="86" spans="1:11" ht="0.6" customHeight="1">
      <c r="A86" s="165"/>
      <c r="B86" s="14"/>
      <c r="C86" s="14"/>
      <c r="D86" s="14"/>
      <c r="E86" s="14"/>
      <c r="F86" s="13"/>
      <c r="G86" s="14"/>
      <c r="H86" s="12"/>
      <c r="I86" s="1"/>
      <c r="J86" s="7"/>
      <c r="K86" s="7"/>
    </row>
    <row r="87" spans="1:11" ht="0.6" customHeight="1">
      <c r="A87" s="165"/>
      <c r="B87" s="14"/>
      <c r="C87" s="14"/>
      <c r="D87" s="14"/>
      <c r="E87" s="14"/>
      <c r="F87" s="13"/>
      <c r="G87" s="14"/>
      <c r="H87" s="12"/>
      <c r="I87" s="1"/>
      <c r="J87" s="7"/>
      <c r="K87" s="7"/>
    </row>
    <row r="88" spans="1:11" ht="0.6" customHeight="1">
      <c r="A88" s="165"/>
      <c r="B88" s="14"/>
      <c r="C88" s="14"/>
      <c r="D88" s="14"/>
      <c r="E88" s="14"/>
      <c r="F88" s="13"/>
      <c r="G88" s="14"/>
      <c r="H88" s="12"/>
      <c r="I88" s="1"/>
      <c r="J88" s="7"/>
      <c r="K88" s="7"/>
    </row>
    <row r="89" spans="1:11" ht="0.6" customHeight="1">
      <c r="A89" s="165"/>
      <c r="B89" s="14"/>
      <c r="C89" s="14"/>
      <c r="D89" s="14"/>
      <c r="E89" s="14"/>
      <c r="F89" s="13"/>
      <c r="G89" s="14"/>
      <c r="H89" s="12"/>
      <c r="I89" s="1"/>
      <c r="J89" s="7"/>
      <c r="K89" s="7"/>
    </row>
    <row r="90" spans="1:11" ht="0.6" customHeight="1">
      <c r="A90" s="165"/>
      <c r="B90" s="14"/>
      <c r="C90" s="14"/>
      <c r="D90" s="14"/>
      <c r="E90" s="14"/>
      <c r="F90" s="13"/>
      <c r="G90" s="14"/>
      <c r="H90" s="12"/>
      <c r="I90" s="1"/>
      <c r="J90" s="7"/>
      <c r="K90" s="7"/>
    </row>
    <row r="91" spans="1:11" ht="0.6" customHeight="1">
      <c r="A91" s="165"/>
      <c r="B91" s="14"/>
      <c r="C91" s="14"/>
      <c r="D91" s="14"/>
      <c r="E91" s="14"/>
      <c r="F91" s="13"/>
      <c r="G91" s="14"/>
      <c r="H91" s="12"/>
      <c r="I91" s="1"/>
      <c r="J91" s="7"/>
      <c r="K91" s="7"/>
    </row>
    <row r="92" spans="1:11" ht="0.6" customHeight="1">
      <c r="A92" s="165"/>
      <c r="B92" s="14"/>
      <c r="C92" s="14"/>
      <c r="D92" s="14"/>
      <c r="E92" s="14"/>
      <c r="F92" s="13"/>
      <c r="G92" s="14"/>
      <c r="H92" s="12"/>
      <c r="I92" s="1"/>
      <c r="J92" s="7"/>
      <c r="K92" s="7"/>
    </row>
    <row r="93" spans="1:11" ht="0.6" customHeight="1">
      <c r="A93" s="165"/>
      <c r="B93" s="14"/>
      <c r="C93" s="14"/>
      <c r="D93" s="14"/>
      <c r="E93" s="14"/>
      <c r="F93" s="13"/>
      <c r="G93" s="14"/>
      <c r="H93" s="12"/>
      <c r="I93" s="1"/>
      <c r="J93" s="7"/>
      <c r="K93" s="7"/>
    </row>
    <row r="94" spans="1:11" ht="0.6" customHeight="1">
      <c r="A94" s="165"/>
      <c r="B94" s="14"/>
      <c r="C94" s="14"/>
      <c r="D94" s="14"/>
      <c r="E94" s="14"/>
      <c r="F94" s="13"/>
      <c r="G94" s="14"/>
      <c r="H94" s="12"/>
      <c r="I94" s="1"/>
      <c r="J94" s="7"/>
      <c r="K94" s="7"/>
    </row>
    <row r="95" spans="1:11" ht="0.6" customHeight="1">
      <c r="A95" s="165"/>
      <c r="B95" s="14"/>
      <c r="C95" s="14"/>
      <c r="D95" s="14"/>
      <c r="E95" s="14"/>
      <c r="F95" s="13"/>
      <c r="G95" s="14"/>
      <c r="H95" s="12"/>
      <c r="I95" s="1"/>
      <c r="J95" s="7"/>
      <c r="K95" s="7"/>
    </row>
    <row r="96" spans="1:11" ht="0.6" customHeight="1">
      <c r="A96" s="165"/>
      <c r="B96" s="14"/>
      <c r="C96" s="14"/>
      <c r="D96" s="14"/>
      <c r="E96" s="14"/>
      <c r="F96" s="13"/>
      <c r="G96" s="14"/>
      <c r="H96" s="12"/>
      <c r="I96" s="1"/>
      <c r="J96" s="7"/>
      <c r="K96" s="7"/>
    </row>
    <row r="97" spans="1:11" ht="0.6" customHeight="1">
      <c r="A97" s="165"/>
      <c r="B97" s="14"/>
      <c r="C97" s="14"/>
      <c r="D97" s="14"/>
      <c r="E97" s="14"/>
      <c r="F97" s="13"/>
      <c r="G97" s="14"/>
      <c r="H97" s="12"/>
      <c r="I97" s="1"/>
      <c r="J97" s="7"/>
      <c r="K97" s="7"/>
    </row>
    <row r="98" spans="1:11" ht="0.6" customHeight="1">
      <c r="A98" s="165"/>
      <c r="B98" s="14"/>
      <c r="C98" s="14"/>
      <c r="D98" s="14"/>
      <c r="E98" s="14"/>
      <c r="F98" s="13"/>
      <c r="G98" s="14"/>
      <c r="H98" s="12"/>
      <c r="I98" s="1"/>
      <c r="J98" s="7"/>
      <c r="K98" s="7"/>
    </row>
    <row r="99" spans="1:11" ht="0.6" customHeight="1">
      <c r="A99" s="165"/>
      <c r="B99" s="14"/>
      <c r="C99" s="14"/>
      <c r="D99" s="14"/>
      <c r="E99" s="14"/>
      <c r="F99" s="13"/>
      <c r="G99" s="14"/>
      <c r="H99" s="12"/>
      <c r="I99" s="1"/>
      <c r="J99" s="7"/>
      <c r="K99" s="7"/>
    </row>
    <row r="100" spans="1:11" ht="0.6" customHeight="1">
      <c r="A100" s="165"/>
      <c r="B100" s="14"/>
      <c r="C100" s="14"/>
      <c r="D100" s="14"/>
      <c r="E100" s="14"/>
      <c r="F100" s="13"/>
      <c r="G100" s="14"/>
      <c r="H100" s="12"/>
      <c r="I100" s="1"/>
      <c r="J100" s="7"/>
      <c r="K100" s="7"/>
    </row>
    <row r="101" spans="1:11" ht="0.6" customHeight="1">
      <c r="A101" s="165"/>
      <c r="B101" s="14"/>
      <c r="C101" s="14"/>
      <c r="D101" s="14"/>
      <c r="E101" s="14"/>
      <c r="F101" s="13"/>
      <c r="G101" s="14"/>
      <c r="H101" s="12"/>
      <c r="I101" s="1"/>
      <c r="J101" s="7"/>
      <c r="K101" s="7"/>
    </row>
    <row r="102" spans="1:11" ht="0.6" customHeight="1">
      <c r="A102" s="165"/>
      <c r="B102" s="14"/>
      <c r="C102" s="14"/>
      <c r="D102" s="14"/>
      <c r="E102" s="14"/>
      <c r="F102" s="13"/>
      <c r="G102" s="14"/>
      <c r="H102" s="12"/>
      <c r="I102" s="1"/>
      <c r="J102" s="7"/>
      <c r="K102" s="7"/>
    </row>
    <row r="103" spans="1:11" ht="0.6" customHeight="1">
      <c r="A103" s="165"/>
      <c r="B103" s="14"/>
      <c r="C103" s="14"/>
      <c r="D103" s="14"/>
      <c r="E103" s="14"/>
      <c r="F103" s="13"/>
      <c r="G103" s="14"/>
      <c r="H103" s="12"/>
      <c r="I103" s="1"/>
      <c r="J103" s="7"/>
      <c r="K103" s="7"/>
    </row>
    <row r="104" spans="1:11" ht="0.6" customHeight="1">
      <c r="A104" s="165"/>
      <c r="B104" s="14"/>
      <c r="C104" s="14"/>
      <c r="D104" s="14"/>
      <c r="E104" s="14"/>
      <c r="F104" s="13"/>
      <c r="G104" s="14"/>
      <c r="H104" s="12"/>
      <c r="I104" s="1"/>
      <c r="J104" s="7"/>
      <c r="K104" s="7"/>
    </row>
    <row r="105" spans="1:11" ht="0.6" customHeight="1">
      <c r="A105" s="165"/>
      <c r="B105" s="14"/>
      <c r="C105" s="14"/>
      <c r="D105" s="14"/>
      <c r="E105" s="14"/>
      <c r="F105" s="13"/>
      <c r="G105" s="14"/>
      <c r="H105" s="12"/>
      <c r="I105" s="1"/>
      <c r="J105" s="7"/>
      <c r="K105" s="7"/>
    </row>
    <row r="106" spans="1:11" ht="0.6" customHeight="1">
      <c r="A106" s="165"/>
      <c r="B106" s="14"/>
      <c r="C106" s="14"/>
      <c r="D106" s="14"/>
      <c r="E106" s="14"/>
      <c r="F106" s="13"/>
      <c r="G106" s="14"/>
      <c r="H106" s="12"/>
      <c r="I106" s="1"/>
      <c r="J106" s="7"/>
      <c r="K106" s="7"/>
    </row>
    <row r="107" spans="1:11" ht="0.6" customHeight="1">
      <c r="A107" s="165"/>
      <c r="B107" s="14"/>
      <c r="C107" s="14"/>
      <c r="D107" s="14"/>
      <c r="E107" s="14"/>
      <c r="F107" s="13"/>
      <c r="G107" s="14"/>
      <c r="H107" s="12"/>
      <c r="I107" s="1"/>
      <c r="J107" s="7"/>
      <c r="K107" s="7"/>
    </row>
    <row r="108" spans="1:11" ht="0.6" customHeight="1">
      <c r="A108" s="165"/>
      <c r="B108" s="14"/>
      <c r="C108" s="14"/>
      <c r="D108" s="14"/>
      <c r="E108" s="14"/>
      <c r="F108" s="13"/>
      <c r="G108" s="14"/>
      <c r="H108" s="12"/>
      <c r="I108" s="1"/>
      <c r="J108" s="7"/>
      <c r="K108" s="7"/>
    </row>
    <row r="109" spans="1:11" ht="0.6" customHeight="1">
      <c r="A109" s="165"/>
      <c r="B109" s="14"/>
      <c r="C109" s="14"/>
      <c r="D109" s="14"/>
      <c r="E109" s="14"/>
      <c r="F109" s="13"/>
      <c r="G109" s="14"/>
      <c r="H109" s="12"/>
      <c r="I109" s="1"/>
      <c r="J109" s="7"/>
      <c r="K109" s="7"/>
    </row>
    <row r="110" spans="1:11" ht="0.6" customHeight="1">
      <c r="A110" s="165"/>
      <c r="B110" s="14"/>
      <c r="C110" s="14"/>
      <c r="D110" s="14"/>
      <c r="E110" s="14"/>
      <c r="F110" s="13"/>
      <c r="G110" s="14"/>
      <c r="H110" s="12"/>
      <c r="I110" s="1"/>
      <c r="J110" s="7"/>
      <c r="K110" s="7"/>
    </row>
    <row r="111" spans="1:11" ht="0.6" customHeight="1">
      <c r="A111" s="165"/>
      <c r="B111" s="14"/>
      <c r="C111" s="14"/>
      <c r="D111" s="14"/>
      <c r="E111" s="14"/>
      <c r="F111" s="13"/>
      <c r="G111" s="14"/>
      <c r="H111" s="12"/>
      <c r="I111" s="1"/>
      <c r="J111" s="7"/>
      <c r="K111" s="7"/>
    </row>
    <row r="112" spans="1:11" ht="0.6" customHeight="1">
      <c r="A112" s="165"/>
      <c r="B112" s="14"/>
      <c r="C112" s="14"/>
      <c r="D112" s="14"/>
      <c r="E112" s="14"/>
      <c r="F112" s="13"/>
      <c r="G112" s="14"/>
      <c r="H112" s="12"/>
      <c r="I112" s="1"/>
      <c r="J112" s="7"/>
      <c r="K112" s="7"/>
    </row>
    <row r="113" spans="1:11" ht="0.6" customHeight="1">
      <c r="A113" s="165"/>
      <c r="B113" s="14"/>
      <c r="C113" s="14"/>
      <c r="D113" s="14"/>
      <c r="E113" s="14"/>
      <c r="F113" s="13"/>
      <c r="G113" s="14"/>
      <c r="H113" s="12"/>
      <c r="I113" s="1"/>
      <c r="J113" s="7"/>
      <c r="K113" s="7"/>
    </row>
    <row r="114" spans="1:11" ht="0.6" customHeight="1">
      <c r="A114" s="165"/>
      <c r="B114" s="14"/>
      <c r="C114" s="14"/>
      <c r="D114" s="14"/>
      <c r="E114" s="14"/>
      <c r="F114" s="13"/>
      <c r="G114" s="14"/>
      <c r="H114" s="12"/>
      <c r="I114" s="1"/>
      <c r="J114" s="7"/>
      <c r="K114" s="7"/>
    </row>
    <row r="115" spans="1:11" ht="0.6" customHeight="1">
      <c r="A115" s="165"/>
      <c r="B115" s="14"/>
      <c r="C115" s="14"/>
      <c r="D115" s="14"/>
      <c r="E115" s="14"/>
      <c r="F115" s="13"/>
      <c r="G115" s="14"/>
      <c r="H115" s="12"/>
      <c r="I115" s="1"/>
      <c r="J115" s="7"/>
      <c r="K115" s="7"/>
    </row>
    <row r="116" spans="1:11" ht="0.6" customHeight="1">
      <c r="A116" s="165"/>
      <c r="B116" s="14"/>
      <c r="C116" s="14"/>
      <c r="D116" s="14"/>
      <c r="E116" s="14"/>
      <c r="F116" s="13"/>
      <c r="G116" s="14"/>
      <c r="H116" s="12"/>
      <c r="I116" s="1"/>
      <c r="J116" s="7"/>
      <c r="K116" s="7"/>
    </row>
    <row r="117" spans="1:11" ht="0.6" customHeight="1">
      <c r="A117" s="165"/>
      <c r="B117" s="14"/>
      <c r="C117" s="14"/>
      <c r="D117" s="14"/>
      <c r="E117" s="14"/>
      <c r="F117" s="13"/>
      <c r="G117" s="14"/>
      <c r="H117" s="12"/>
      <c r="I117" s="1"/>
      <c r="J117" s="7"/>
      <c r="K117" s="7"/>
    </row>
    <row r="118" spans="1:11" ht="0.6" customHeight="1">
      <c r="A118" s="165"/>
      <c r="B118" s="14"/>
      <c r="C118" s="14"/>
      <c r="D118" s="14"/>
      <c r="E118" s="14"/>
      <c r="F118" s="13"/>
      <c r="G118" s="14"/>
      <c r="H118" s="12"/>
      <c r="I118" s="1"/>
      <c r="J118" s="7"/>
      <c r="K118" s="7"/>
    </row>
    <row r="119" spans="1:11" ht="0.6" customHeight="1">
      <c r="A119" s="165"/>
      <c r="B119" s="14"/>
      <c r="C119" s="14"/>
      <c r="D119" s="14"/>
      <c r="E119" s="14"/>
      <c r="F119" s="13"/>
      <c r="G119" s="14"/>
      <c r="H119" s="12"/>
      <c r="I119" s="1"/>
      <c r="J119" s="7"/>
      <c r="K119" s="7"/>
    </row>
    <row r="120" spans="1:11" ht="0.6" customHeight="1">
      <c r="A120" s="165"/>
      <c r="B120" s="14"/>
      <c r="C120" s="14"/>
      <c r="D120" s="14"/>
      <c r="E120" s="14"/>
      <c r="F120" s="13"/>
      <c r="G120" s="14"/>
      <c r="H120" s="12"/>
      <c r="I120" s="1"/>
      <c r="J120" s="7"/>
      <c r="K120" s="7"/>
    </row>
    <row r="121" spans="1:11" ht="0.6" customHeight="1">
      <c r="A121" s="165"/>
      <c r="B121" s="14"/>
      <c r="C121" s="14"/>
      <c r="D121" s="14"/>
      <c r="E121" s="14"/>
      <c r="F121" s="13"/>
      <c r="G121" s="14"/>
      <c r="H121" s="12"/>
      <c r="I121" s="1"/>
      <c r="J121" s="7"/>
      <c r="K121" s="7"/>
    </row>
    <row r="122" spans="1:11" ht="0.6" customHeight="1">
      <c r="A122" s="165"/>
      <c r="B122" s="14"/>
      <c r="C122" s="14"/>
      <c r="D122" s="14"/>
      <c r="E122" s="14"/>
      <c r="F122" s="13"/>
      <c r="G122" s="14"/>
      <c r="H122" s="12"/>
      <c r="I122" s="1"/>
      <c r="J122" s="7"/>
      <c r="K122" s="7"/>
    </row>
    <row r="123" spans="1:11" ht="0.6" customHeight="1">
      <c r="A123" s="165"/>
      <c r="B123" s="14"/>
      <c r="C123" s="14"/>
      <c r="D123" s="14"/>
      <c r="E123" s="14"/>
      <c r="F123" s="13"/>
      <c r="G123" s="14"/>
      <c r="H123" s="12"/>
      <c r="I123" s="1"/>
      <c r="J123" s="7"/>
      <c r="K123" s="7"/>
    </row>
    <row r="124" spans="1:11" ht="0.6" customHeight="1">
      <c r="A124" s="165"/>
      <c r="B124" s="14"/>
      <c r="C124" s="14"/>
      <c r="D124" s="14"/>
      <c r="E124" s="14"/>
      <c r="F124" s="13"/>
      <c r="G124" s="14"/>
      <c r="H124" s="12"/>
      <c r="I124" s="1"/>
      <c r="J124" s="7"/>
      <c r="K124" s="7"/>
    </row>
    <row r="125" spans="1:11" ht="0.6" customHeight="1">
      <c r="A125" s="165"/>
      <c r="B125" s="14"/>
      <c r="C125" s="14"/>
      <c r="D125" s="14"/>
      <c r="E125" s="14"/>
      <c r="F125" s="13"/>
      <c r="G125" s="14"/>
      <c r="H125" s="12"/>
      <c r="I125" s="1"/>
      <c r="J125" s="7"/>
      <c r="K125" s="7"/>
    </row>
    <row r="126" spans="1:11" ht="0.6" customHeight="1">
      <c r="A126" s="165"/>
      <c r="B126" s="14"/>
      <c r="C126" s="14"/>
      <c r="D126" s="14"/>
      <c r="E126" s="14"/>
      <c r="F126" s="13"/>
      <c r="G126" s="14"/>
      <c r="H126" s="12"/>
      <c r="I126" s="1"/>
      <c r="J126" s="7"/>
      <c r="K126" s="7"/>
    </row>
    <row r="127" spans="1:11" ht="0.6" customHeight="1">
      <c r="A127" s="165"/>
      <c r="B127" s="14"/>
      <c r="C127" s="14"/>
      <c r="D127" s="14"/>
      <c r="E127" s="14"/>
      <c r="F127" s="13"/>
      <c r="G127" s="14"/>
      <c r="H127" s="12"/>
      <c r="I127" s="1"/>
      <c r="J127" s="7"/>
      <c r="K127" s="7"/>
    </row>
    <row r="128" spans="1:11" ht="0.6" customHeight="1">
      <c r="A128" s="165"/>
      <c r="B128" s="14"/>
      <c r="C128" s="14"/>
      <c r="D128" s="14"/>
      <c r="E128" s="14"/>
      <c r="F128" s="13"/>
      <c r="G128" s="14"/>
      <c r="H128" s="12"/>
      <c r="I128" s="1"/>
      <c r="J128" s="7"/>
      <c r="K128" s="7"/>
    </row>
    <row r="129" spans="1:11" ht="0.6" customHeight="1">
      <c r="A129" s="165"/>
      <c r="B129" s="14"/>
      <c r="C129" s="14"/>
      <c r="D129" s="14"/>
      <c r="E129" s="14"/>
      <c r="F129" s="13"/>
      <c r="G129" s="14"/>
      <c r="H129" s="12"/>
      <c r="I129" s="1"/>
      <c r="J129" s="7"/>
      <c r="K129" s="7"/>
    </row>
    <row r="130" spans="1:11" ht="0.6" customHeight="1">
      <c r="A130" s="165"/>
      <c r="B130" s="14"/>
      <c r="C130" s="14"/>
      <c r="D130" s="14"/>
      <c r="E130" s="14"/>
      <c r="F130" s="13"/>
      <c r="G130" s="14"/>
      <c r="H130" s="12"/>
      <c r="I130" s="1"/>
      <c r="J130" s="7"/>
      <c r="K130" s="7"/>
    </row>
    <row r="131" spans="1:11" ht="0.6" customHeight="1">
      <c r="A131" s="165"/>
      <c r="B131" s="14"/>
      <c r="C131" s="14"/>
      <c r="D131" s="14"/>
      <c r="E131" s="14"/>
      <c r="F131" s="13"/>
      <c r="G131" s="14"/>
      <c r="H131" s="12"/>
      <c r="I131" s="1"/>
      <c r="J131" s="7"/>
      <c r="K131" s="7"/>
    </row>
    <row r="132" spans="1:11" ht="0.6" customHeight="1">
      <c r="A132" s="165"/>
      <c r="B132" s="14"/>
      <c r="C132" s="14"/>
      <c r="D132" s="14"/>
      <c r="E132" s="14"/>
      <c r="F132" s="13"/>
      <c r="G132" s="14"/>
      <c r="H132" s="12"/>
      <c r="I132" s="1"/>
      <c r="J132" s="7"/>
      <c r="K132" s="7"/>
    </row>
    <row r="133" spans="1:11" ht="0.6" customHeight="1">
      <c r="A133" s="165"/>
      <c r="B133" s="14"/>
      <c r="C133" s="14"/>
      <c r="D133" s="14"/>
      <c r="E133" s="14"/>
      <c r="F133" s="13"/>
      <c r="G133" s="14"/>
      <c r="H133" s="12"/>
      <c r="I133" s="1"/>
      <c r="J133" s="7"/>
      <c r="K133" s="7"/>
    </row>
    <row r="134" spans="1:11" ht="0.6" customHeight="1">
      <c r="A134" s="165"/>
      <c r="B134" s="14"/>
      <c r="C134" s="14"/>
      <c r="D134" s="14"/>
      <c r="E134" s="14"/>
      <c r="F134" s="13"/>
      <c r="G134" s="14"/>
      <c r="H134" s="12"/>
      <c r="I134" s="1"/>
      <c r="J134" s="7"/>
      <c r="K134" s="7"/>
    </row>
    <row r="135" spans="1:11" ht="0.6" customHeight="1">
      <c r="A135" s="165"/>
      <c r="B135" s="14"/>
      <c r="C135" s="14"/>
      <c r="D135" s="14"/>
      <c r="E135" s="14"/>
      <c r="F135" s="13"/>
      <c r="G135" s="14"/>
      <c r="H135" s="12"/>
      <c r="I135" s="1"/>
      <c r="J135" s="7"/>
      <c r="K135" s="7"/>
    </row>
    <row r="136" spans="1:11" ht="0.6" customHeight="1">
      <c r="A136" s="165"/>
      <c r="B136" s="14"/>
      <c r="C136" s="14"/>
      <c r="D136" s="14"/>
      <c r="E136" s="14"/>
      <c r="F136" s="13"/>
      <c r="G136" s="14"/>
      <c r="H136" s="12"/>
      <c r="I136" s="1"/>
      <c r="J136" s="7"/>
      <c r="K136" s="7"/>
    </row>
    <row r="137" spans="1:11" ht="0.6" customHeight="1">
      <c r="A137" s="165"/>
      <c r="B137" s="14"/>
      <c r="C137" s="14"/>
      <c r="D137" s="14"/>
      <c r="E137" s="14"/>
      <c r="F137" s="13"/>
      <c r="G137" s="14"/>
      <c r="H137" s="12"/>
      <c r="I137" s="1"/>
      <c r="J137" s="7"/>
      <c r="K137" s="7"/>
    </row>
    <row r="138" spans="1:11" ht="0.6" customHeight="1">
      <c r="A138" s="165"/>
      <c r="B138" s="14"/>
      <c r="C138" s="14"/>
      <c r="D138" s="14"/>
      <c r="E138" s="14"/>
      <c r="F138" s="13"/>
      <c r="G138" s="14"/>
      <c r="H138" s="12"/>
      <c r="I138" s="1"/>
      <c r="J138" s="7"/>
      <c r="K138" s="7"/>
    </row>
    <row r="139" spans="1:11" ht="0.6" customHeight="1">
      <c r="A139" s="165"/>
      <c r="B139" s="14"/>
      <c r="C139" s="14"/>
      <c r="D139" s="14"/>
      <c r="E139" s="14"/>
      <c r="F139" s="13"/>
      <c r="G139" s="14"/>
      <c r="H139" s="12"/>
      <c r="I139" s="1"/>
      <c r="J139" s="7"/>
      <c r="K139" s="7"/>
    </row>
    <row r="140" spans="1:11" ht="0.6" customHeight="1">
      <c r="A140" s="165"/>
      <c r="B140" s="14"/>
      <c r="C140" s="14"/>
      <c r="D140" s="14"/>
      <c r="E140" s="14"/>
      <c r="F140" s="13"/>
      <c r="G140" s="14"/>
      <c r="H140" s="12"/>
      <c r="I140" s="1"/>
      <c r="J140" s="7"/>
      <c r="K140" s="7"/>
    </row>
    <row r="141" spans="1:11" ht="0.6" customHeight="1">
      <c r="A141" s="165"/>
      <c r="B141" s="14"/>
      <c r="C141" s="14"/>
      <c r="D141" s="14"/>
      <c r="E141" s="14"/>
      <c r="F141" s="13"/>
      <c r="G141" s="14"/>
      <c r="H141" s="12"/>
      <c r="I141" s="1"/>
      <c r="J141" s="7"/>
      <c r="K141" s="7"/>
    </row>
    <row r="142" spans="1:11" ht="0.6" customHeight="1">
      <c r="A142" s="165"/>
      <c r="B142" s="14"/>
      <c r="C142" s="14"/>
      <c r="D142" s="14"/>
      <c r="E142" s="14"/>
      <c r="F142" s="13"/>
      <c r="G142" s="14"/>
      <c r="H142" s="12"/>
      <c r="I142" s="1"/>
      <c r="J142" s="7"/>
      <c r="K142" s="7"/>
    </row>
    <row r="143" spans="1:11" ht="0.6" customHeight="1">
      <c r="A143" s="165"/>
      <c r="B143" s="14"/>
      <c r="C143" s="14"/>
      <c r="D143" s="14"/>
      <c r="E143" s="14"/>
      <c r="F143" s="13"/>
      <c r="G143" s="14"/>
      <c r="H143" s="12"/>
      <c r="I143" s="1"/>
      <c r="J143" s="7"/>
      <c r="K143" s="7"/>
    </row>
    <row r="144" spans="1:11" ht="0.6" customHeight="1">
      <c r="A144" s="165"/>
      <c r="B144" s="14"/>
      <c r="C144" s="14"/>
      <c r="D144" s="14"/>
      <c r="E144" s="14"/>
      <c r="F144" s="13"/>
      <c r="G144" s="14"/>
      <c r="H144" s="12"/>
      <c r="I144" s="1"/>
      <c r="J144" s="7"/>
      <c r="K144" s="7"/>
    </row>
    <row r="145" spans="1:11" ht="0.6" customHeight="1">
      <c r="A145" s="165"/>
      <c r="B145" s="14"/>
      <c r="C145" s="14"/>
      <c r="D145" s="14"/>
      <c r="E145" s="14"/>
      <c r="F145" s="13"/>
      <c r="G145" s="14"/>
      <c r="H145" s="12"/>
      <c r="I145" s="1"/>
      <c r="J145" s="7"/>
      <c r="K145" s="7"/>
    </row>
    <row r="146" spans="1:11" ht="0.6" customHeight="1">
      <c r="A146" s="165"/>
      <c r="B146" s="14"/>
      <c r="C146" s="14"/>
      <c r="D146" s="14"/>
      <c r="E146" s="14"/>
      <c r="F146" s="13"/>
      <c r="G146" s="14"/>
      <c r="H146" s="12"/>
      <c r="I146" s="1"/>
      <c r="J146" s="7"/>
      <c r="K146" s="7"/>
    </row>
    <row r="147" spans="1:11" ht="0.6" customHeight="1">
      <c r="A147" s="165"/>
      <c r="B147" s="14"/>
      <c r="C147" s="14"/>
      <c r="D147" s="14"/>
      <c r="E147" s="14"/>
      <c r="F147" s="13"/>
      <c r="G147" s="14"/>
      <c r="H147" s="12"/>
      <c r="I147" s="1"/>
      <c r="J147" s="7"/>
      <c r="K147" s="7"/>
    </row>
    <row r="148" spans="1:11" ht="0.6" customHeight="1">
      <c r="A148" s="165"/>
      <c r="B148" s="14"/>
      <c r="C148" s="14"/>
      <c r="D148" s="14"/>
      <c r="E148" s="14"/>
      <c r="F148" s="13"/>
      <c r="G148" s="14"/>
      <c r="H148" s="12"/>
      <c r="I148" s="1"/>
      <c r="J148" s="7"/>
      <c r="K148" s="7"/>
    </row>
    <row r="149" spans="1:11" ht="0.6" customHeight="1">
      <c r="A149" s="165"/>
      <c r="B149" s="14"/>
      <c r="C149" s="14"/>
      <c r="D149" s="14"/>
      <c r="E149" s="14"/>
      <c r="F149" s="13"/>
      <c r="G149" s="14"/>
      <c r="H149" s="12"/>
      <c r="I149" s="1"/>
      <c r="J149" s="7"/>
      <c r="K149" s="7"/>
    </row>
    <row r="150" spans="1:11" ht="0.6" customHeight="1">
      <c r="A150" s="165"/>
      <c r="B150" s="14"/>
      <c r="C150" s="14"/>
      <c r="D150" s="14"/>
      <c r="E150" s="14"/>
      <c r="F150" s="13"/>
      <c r="G150" s="14"/>
      <c r="H150" s="12"/>
      <c r="I150" s="1"/>
      <c r="J150" s="7"/>
      <c r="K150" s="7"/>
    </row>
    <row r="151" spans="1:11" ht="0.6" customHeight="1">
      <c r="A151" s="165"/>
      <c r="B151" s="14"/>
      <c r="C151" s="14"/>
      <c r="D151" s="14"/>
      <c r="E151" s="14"/>
      <c r="F151" s="13"/>
      <c r="G151" s="14"/>
      <c r="H151" s="12"/>
      <c r="I151" s="1"/>
      <c r="J151" s="7"/>
      <c r="K151" s="7"/>
    </row>
    <row r="152" spans="1:11" ht="0.6" customHeight="1">
      <c r="A152" s="165"/>
      <c r="B152" s="14"/>
      <c r="C152" s="14"/>
      <c r="D152" s="14"/>
      <c r="E152" s="14"/>
      <c r="F152" s="13"/>
      <c r="G152" s="14"/>
      <c r="H152" s="12"/>
      <c r="I152" s="1"/>
      <c r="J152" s="7"/>
      <c r="K152" s="7"/>
    </row>
    <row r="153" spans="1:11" ht="0.6" customHeight="1">
      <c r="A153" s="165"/>
      <c r="B153" s="14"/>
      <c r="C153" s="14"/>
      <c r="D153" s="14"/>
      <c r="E153" s="14"/>
      <c r="F153" s="13"/>
      <c r="G153" s="14"/>
      <c r="H153" s="12"/>
      <c r="I153" s="1"/>
      <c r="J153" s="7"/>
      <c r="K153" s="7"/>
    </row>
    <row r="154" spans="1:11" ht="0.6" customHeight="1">
      <c r="A154" s="165"/>
      <c r="B154" s="14"/>
      <c r="C154" s="14"/>
      <c r="D154" s="14"/>
      <c r="E154" s="14"/>
      <c r="F154" s="13"/>
      <c r="G154" s="14"/>
      <c r="H154" s="12"/>
      <c r="I154" s="1"/>
      <c r="J154" s="7"/>
      <c r="K154" s="7"/>
    </row>
    <row r="155" spans="1:11" ht="0.6" customHeight="1">
      <c r="A155" s="165"/>
      <c r="B155" s="14"/>
      <c r="C155" s="14"/>
      <c r="D155" s="14"/>
      <c r="E155" s="14"/>
      <c r="F155" s="13"/>
      <c r="G155" s="14"/>
      <c r="H155" s="12"/>
      <c r="I155" s="1"/>
      <c r="J155" s="7"/>
      <c r="K155" s="7"/>
    </row>
    <row r="156" spans="1:11" ht="0.6" customHeight="1">
      <c r="A156" s="165"/>
      <c r="B156" s="14"/>
      <c r="C156" s="14"/>
      <c r="D156" s="14"/>
      <c r="E156" s="14"/>
      <c r="F156" s="13"/>
      <c r="G156" s="14"/>
      <c r="H156" s="12"/>
      <c r="I156" s="1"/>
      <c r="J156" s="7"/>
      <c r="K156" s="7"/>
    </row>
    <row r="157" spans="1:11" ht="0.6" customHeight="1">
      <c r="A157" s="165"/>
      <c r="B157" s="14"/>
      <c r="C157" s="14"/>
      <c r="D157" s="14"/>
      <c r="E157" s="14"/>
      <c r="F157" s="13"/>
      <c r="G157" s="14"/>
      <c r="H157" s="12"/>
      <c r="I157" s="1"/>
      <c r="J157" s="7"/>
      <c r="K157" s="7"/>
    </row>
    <row r="158" spans="1:11" ht="0.6" customHeight="1">
      <c r="A158" s="165"/>
      <c r="B158" s="14"/>
      <c r="C158" s="14"/>
      <c r="D158" s="14"/>
      <c r="E158" s="14"/>
      <c r="F158" s="13"/>
      <c r="G158" s="14"/>
      <c r="H158" s="12"/>
      <c r="I158" s="1"/>
      <c r="J158" s="7"/>
      <c r="K158" s="7"/>
    </row>
    <row r="159" spans="1:11" ht="0.6" customHeight="1">
      <c r="A159" s="165"/>
      <c r="B159" s="14"/>
      <c r="C159" s="14"/>
      <c r="D159" s="14"/>
      <c r="E159" s="14"/>
      <c r="F159" s="13"/>
      <c r="G159" s="14"/>
      <c r="H159" s="12"/>
      <c r="I159" s="1"/>
      <c r="J159" s="7"/>
      <c r="K159" s="7"/>
    </row>
    <row r="160" spans="1:11" ht="0.6" customHeight="1">
      <c r="A160" s="165"/>
      <c r="B160" s="14"/>
      <c r="C160" s="14"/>
      <c r="D160" s="14"/>
      <c r="E160" s="14"/>
      <c r="F160" s="13"/>
      <c r="G160" s="14"/>
      <c r="H160" s="12"/>
      <c r="I160" s="1"/>
      <c r="J160" s="7"/>
      <c r="K160" s="7"/>
    </row>
    <row r="161" spans="1:11" ht="0.6" customHeight="1">
      <c r="A161" s="165"/>
      <c r="B161" s="14"/>
      <c r="C161" s="14"/>
      <c r="D161" s="14"/>
      <c r="E161" s="14"/>
      <c r="F161" s="13"/>
      <c r="G161" s="14"/>
      <c r="H161" s="12"/>
      <c r="I161" s="1"/>
      <c r="J161" s="7"/>
      <c r="K161" s="7"/>
    </row>
    <row r="162" spans="1:11" ht="0.6" customHeight="1">
      <c r="A162" s="165"/>
      <c r="B162" s="14"/>
      <c r="C162" s="14"/>
      <c r="D162" s="14"/>
      <c r="E162" s="14"/>
      <c r="F162" s="13"/>
      <c r="G162" s="14"/>
      <c r="H162" s="12"/>
      <c r="I162" s="1"/>
      <c r="J162" s="7"/>
      <c r="K162" s="7"/>
    </row>
    <row r="163" spans="1:11" ht="0.6" customHeight="1">
      <c r="A163" s="165"/>
      <c r="B163" s="14"/>
      <c r="C163" s="14"/>
      <c r="D163" s="14"/>
      <c r="E163" s="14"/>
      <c r="F163" s="13"/>
      <c r="G163" s="14"/>
      <c r="H163" s="12"/>
      <c r="I163" s="1"/>
      <c r="J163" s="7"/>
      <c r="K163" s="7"/>
    </row>
    <row r="164" spans="1:11" ht="0.6" customHeight="1">
      <c r="A164" s="165"/>
      <c r="B164" s="14"/>
      <c r="C164" s="14"/>
      <c r="D164" s="14"/>
      <c r="E164" s="14"/>
      <c r="F164" s="13"/>
      <c r="G164" s="14"/>
      <c r="H164" s="12"/>
      <c r="I164" s="1"/>
      <c r="J164" s="7"/>
      <c r="K164" s="7"/>
    </row>
    <row r="165" spans="1:11" ht="0.6" customHeight="1">
      <c r="A165" s="165"/>
      <c r="B165" s="14"/>
      <c r="C165" s="14"/>
      <c r="D165" s="14"/>
      <c r="E165" s="14"/>
      <c r="F165" s="13"/>
      <c r="G165" s="14"/>
      <c r="H165" s="12"/>
      <c r="I165" s="1"/>
      <c r="J165" s="7"/>
      <c r="K165" s="7"/>
    </row>
    <row r="166" spans="1:11" ht="0.6" customHeight="1">
      <c r="A166" s="165"/>
      <c r="B166" s="14"/>
      <c r="C166" s="14"/>
      <c r="D166" s="14"/>
      <c r="E166" s="14"/>
      <c r="F166" s="13"/>
      <c r="G166" s="14"/>
      <c r="H166" s="12"/>
      <c r="I166" s="1"/>
      <c r="J166" s="7"/>
      <c r="K166" s="7"/>
    </row>
    <row r="167" spans="1:11" ht="0.6" customHeight="1">
      <c r="A167" s="165"/>
      <c r="B167" s="14"/>
      <c r="C167" s="14"/>
      <c r="D167" s="14"/>
      <c r="E167" s="14"/>
      <c r="F167" s="13"/>
      <c r="G167" s="14"/>
      <c r="H167" s="12"/>
      <c r="I167" s="1"/>
      <c r="J167" s="7"/>
      <c r="K167" s="7"/>
    </row>
    <row r="168" spans="1:11" ht="0.6" customHeight="1">
      <c r="A168" s="165"/>
      <c r="B168" s="14"/>
      <c r="C168" s="14"/>
      <c r="D168" s="14"/>
      <c r="E168" s="14"/>
      <c r="F168" s="13"/>
      <c r="G168" s="14"/>
      <c r="H168" s="12"/>
      <c r="I168" s="1"/>
      <c r="J168" s="7"/>
      <c r="K168" s="7"/>
    </row>
    <row r="169" spans="1:11" ht="0.6" customHeight="1">
      <c r="A169" s="165"/>
      <c r="B169" s="14"/>
      <c r="C169" s="14"/>
      <c r="D169" s="14"/>
      <c r="E169" s="14"/>
      <c r="F169" s="13"/>
      <c r="G169" s="14"/>
      <c r="H169" s="12"/>
      <c r="I169" s="1"/>
      <c r="J169" s="7"/>
      <c r="K169" s="7"/>
    </row>
    <row r="170" spans="1:11" ht="0.6" customHeight="1">
      <c r="A170" s="165"/>
      <c r="B170" s="14"/>
      <c r="C170" s="14"/>
      <c r="D170" s="14"/>
      <c r="E170" s="14"/>
      <c r="F170" s="13"/>
      <c r="G170" s="14"/>
      <c r="H170" s="12"/>
      <c r="I170" s="1"/>
      <c r="J170" s="7"/>
      <c r="K170" s="7"/>
    </row>
    <row r="171" spans="1:11" ht="0.6" customHeight="1">
      <c r="A171" s="165"/>
      <c r="B171" s="14"/>
      <c r="C171" s="14"/>
      <c r="D171" s="14"/>
      <c r="E171" s="14"/>
      <c r="F171" s="13"/>
      <c r="G171" s="14"/>
      <c r="H171" s="12"/>
      <c r="I171" s="1"/>
      <c r="J171" s="7"/>
      <c r="K171" s="7"/>
    </row>
    <row r="172" spans="1:11" ht="0.6" customHeight="1">
      <c r="A172" s="165"/>
      <c r="B172" s="14"/>
      <c r="C172" s="14"/>
      <c r="D172" s="14"/>
      <c r="E172" s="14"/>
      <c r="F172" s="13"/>
      <c r="G172" s="14"/>
      <c r="H172" s="12"/>
      <c r="I172" s="1"/>
      <c r="J172" s="7"/>
      <c r="K172" s="7"/>
    </row>
    <row r="173" spans="1:11" ht="0.6" customHeight="1">
      <c r="A173" s="165"/>
      <c r="B173" s="14"/>
      <c r="C173" s="14"/>
      <c r="D173" s="14"/>
      <c r="E173" s="14"/>
      <c r="F173" s="13"/>
      <c r="G173" s="14"/>
      <c r="H173" s="12"/>
      <c r="I173" s="1"/>
      <c r="J173" s="7"/>
      <c r="K173" s="7"/>
    </row>
    <row r="174" spans="1:11" ht="0.6" customHeight="1">
      <c r="A174" s="165"/>
      <c r="B174" s="14"/>
      <c r="C174" s="14"/>
      <c r="D174" s="14"/>
      <c r="E174" s="14"/>
      <c r="F174" s="13"/>
      <c r="G174" s="14"/>
      <c r="H174" s="12"/>
      <c r="I174" s="1"/>
      <c r="J174" s="7"/>
      <c r="K174" s="7"/>
    </row>
    <row r="175" spans="1:11" ht="0.6" customHeight="1">
      <c r="A175" s="165"/>
      <c r="B175" s="14"/>
      <c r="C175" s="14"/>
      <c r="D175" s="14"/>
      <c r="E175" s="14"/>
      <c r="F175" s="13"/>
      <c r="G175" s="14"/>
      <c r="H175" s="12"/>
      <c r="I175" s="1"/>
      <c r="J175" s="7"/>
      <c r="K175" s="7"/>
    </row>
    <row r="176" spans="1:11" ht="0.6" customHeight="1">
      <c r="A176" s="165"/>
      <c r="B176" s="14"/>
      <c r="C176" s="14"/>
      <c r="D176" s="14"/>
      <c r="E176" s="14"/>
      <c r="F176" s="13"/>
      <c r="G176" s="14"/>
      <c r="H176" s="12"/>
      <c r="I176" s="1"/>
      <c r="J176" s="7"/>
      <c r="K176" s="7"/>
    </row>
    <row r="177" spans="1:11" ht="0.6" customHeight="1">
      <c r="A177" s="165"/>
      <c r="B177" s="14"/>
      <c r="C177" s="14"/>
      <c r="D177" s="14"/>
      <c r="E177" s="14"/>
      <c r="F177" s="13"/>
      <c r="G177" s="14"/>
      <c r="H177" s="12"/>
      <c r="I177" s="1"/>
      <c r="J177" s="7"/>
      <c r="K177" s="7"/>
    </row>
    <row r="178" spans="1:11" ht="0.6" customHeight="1">
      <c r="A178" s="165"/>
      <c r="B178" s="14"/>
      <c r="C178" s="14"/>
      <c r="D178" s="14"/>
      <c r="E178" s="14"/>
      <c r="F178" s="13"/>
      <c r="G178" s="14"/>
      <c r="H178" s="12"/>
      <c r="I178" s="1"/>
      <c r="J178" s="7"/>
      <c r="K178" s="7"/>
    </row>
    <row r="179" spans="1:11" ht="0.6" customHeight="1">
      <c r="A179" s="165"/>
      <c r="B179" s="14"/>
      <c r="C179" s="14"/>
      <c r="D179" s="14"/>
      <c r="E179" s="14"/>
      <c r="F179" s="13"/>
      <c r="G179" s="14"/>
      <c r="H179" s="12"/>
      <c r="I179" s="1"/>
      <c r="J179" s="7"/>
      <c r="K179" s="7"/>
    </row>
    <row r="180" spans="1:11" ht="0.6" customHeight="1">
      <c r="A180" s="165"/>
      <c r="B180" s="14"/>
      <c r="C180" s="14"/>
      <c r="D180" s="14"/>
      <c r="E180" s="14"/>
      <c r="F180" s="13"/>
      <c r="G180" s="14"/>
      <c r="H180" s="12"/>
      <c r="I180" s="1"/>
      <c r="J180" s="7"/>
      <c r="K180" s="7"/>
    </row>
    <row r="181" spans="1:11" ht="0.6" customHeight="1">
      <c r="A181" s="165"/>
      <c r="B181" s="14"/>
      <c r="C181" s="14"/>
      <c r="D181" s="14"/>
      <c r="E181" s="14"/>
      <c r="F181" s="13"/>
      <c r="G181" s="14"/>
      <c r="H181" s="12"/>
      <c r="I181" s="1"/>
      <c r="J181" s="7"/>
      <c r="K181" s="7"/>
    </row>
    <row r="182" spans="1:11" ht="0.6" customHeight="1">
      <c r="A182" s="165"/>
      <c r="B182" s="14"/>
      <c r="C182" s="14"/>
      <c r="D182" s="14"/>
      <c r="E182" s="14"/>
      <c r="F182" s="13"/>
      <c r="G182" s="14"/>
      <c r="H182" s="12"/>
      <c r="I182" s="1"/>
      <c r="J182" s="7"/>
      <c r="K182" s="7"/>
    </row>
    <row r="183" spans="1:11" ht="0.6" customHeight="1">
      <c r="A183" s="165"/>
      <c r="B183" s="14"/>
      <c r="C183" s="14"/>
      <c r="D183" s="14"/>
      <c r="E183" s="14"/>
      <c r="F183" s="13"/>
      <c r="G183" s="14"/>
      <c r="H183" s="12"/>
      <c r="I183" s="1"/>
      <c r="J183" s="7"/>
      <c r="K183" s="7"/>
    </row>
    <row r="184" spans="1:11" ht="0.6" customHeight="1">
      <c r="A184" s="165"/>
      <c r="B184" s="14"/>
      <c r="C184" s="14"/>
      <c r="D184" s="14"/>
      <c r="E184" s="14"/>
      <c r="F184" s="13"/>
      <c r="G184" s="14"/>
      <c r="H184" s="12"/>
      <c r="I184" s="1"/>
      <c r="J184" s="7"/>
      <c r="K184" s="7"/>
    </row>
    <row r="185" spans="1:11" ht="0.6" customHeight="1">
      <c r="A185" s="165"/>
      <c r="B185" s="14"/>
      <c r="C185" s="14"/>
      <c r="D185" s="14"/>
      <c r="E185" s="14"/>
      <c r="F185" s="13"/>
      <c r="G185" s="14"/>
      <c r="H185" s="12"/>
      <c r="I185" s="1"/>
      <c r="J185" s="7"/>
      <c r="K185" s="7"/>
    </row>
    <row r="186" spans="1:11" ht="0.6" customHeight="1">
      <c r="A186" s="165"/>
      <c r="B186" s="14"/>
      <c r="C186" s="14"/>
      <c r="D186" s="14"/>
      <c r="E186" s="14"/>
      <c r="F186" s="13"/>
      <c r="G186" s="14"/>
      <c r="H186" s="12"/>
      <c r="I186" s="1"/>
      <c r="J186" s="7"/>
      <c r="K186" s="7"/>
    </row>
    <row r="187" spans="1:11" ht="0.6" customHeight="1">
      <c r="A187" s="165"/>
      <c r="B187" s="14"/>
      <c r="C187" s="14"/>
      <c r="D187" s="14"/>
      <c r="E187" s="14"/>
      <c r="F187" s="13"/>
      <c r="G187" s="14"/>
      <c r="H187" s="12"/>
      <c r="I187" s="1"/>
      <c r="J187" s="7"/>
      <c r="K187" s="7"/>
    </row>
    <row r="188" spans="1:11" ht="0.6" customHeight="1">
      <c r="A188" s="165"/>
      <c r="B188" s="14"/>
      <c r="C188" s="14"/>
      <c r="D188" s="14"/>
      <c r="E188" s="14"/>
      <c r="F188" s="13"/>
      <c r="G188" s="14"/>
      <c r="H188" s="12"/>
      <c r="I188" s="1"/>
      <c r="J188" s="7"/>
      <c r="K188" s="7"/>
    </row>
    <row r="189" spans="1:11" ht="0.6" customHeight="1">
      <c r="A189" s="165"/>
      <c r="B189" s="14"/>
      <c r="C189" s="14"/>
      <c r="D189" s="14"/>
      <c r="E189" s="14"/>
      <c r="F189" s="13"/>
      <c r="G189" s="14"/>
      <c r="H189" s="12"/>
      <c r="I189" s="1"/>
      <c r="J189" s="7"/>
      <c r="K189" s="7"/>
    </row>
    <row r="190" spans="1:11" ht="0.6" customHeight="1">
      <c r="A190" s="165"/>
      <c r="B190" s="14"/>
      <c r="C190" s="14"/>
      <c r="D190" s="14"/>
      <c r="E190" s="14"/>
      <c r="F190" s="13"/>
      <c r="G190" s="14"/>
      <c r="H190" s="12"/>
      <c r="I190" s="1"/>
      <c r="J190" s="7"/>
      <c r="K190" s="7"/>
    </row>
    <row r="191" spans="1:11" ht="0.6" customHeight="1">
      <c r="A191" s="165"/>
      <c r="B191" s="14"/>
      <c r="C191" s="14"/>
      <c r="D191" s="14"/>
      <c r="E191" s="14"/>
      <c r="F191" s="13"/>
      <c r="G191" s="14"/>
      <c r="H191" s="12"/>
      <c r="I191" s="1"/>
      <c r="J191" s="7"/>
      <c r="K191" s="7"/>
    </row>
    <row r="192" spans="1:11" ht="0.6" customHeight="1">
      <c r="A192" s="165"/>
      <c r="B192" s="14"/>
      <c r="C192" s="14"/>
      <c r="D192" s="14"/>
      <c r="E192" s="14"/>
      <c r="F192" s="13"/>
      <c r="G192" s="14"/>
      <c r="H192" s="12"/>
      <c r="I192" s="1"/>
      <c r="J192" s="7"/>
      <c r="K192" s="7"/>
    </row>
    <row r="193" spans="1:11" ht="0.6" customHeight="1">
      <c r="A193" s="165"/>
      <c r="B193" s="14"/>
      <c r="C193" s="14"/>
      <c r="D193" s="14"/>
      <c r="E193" s="14"/>
      <c r="F193" s="13"/>
      <c r="G193" s="14"/>
      <c r="H193" s="12"/>
      <c r="I193" s="1"/>
      <c r="J193" s="7"/>
      <c r="K193" s="7"/>
    </row>
    <row r="194" spans="1:11" ht="0.6" customHeight="1">
      <c r="A194" s="165"/>
      <c r="B194" s="14"/>
      <c r="C194" s="14"/>
      <c r="D194" s="14"/>
      <c r="E194" s="14"/>
      <c r="F194" s="13"/>
      <c r="G194" s="14"/>
      <c r="H194" s="12"/>
      <c r="I194" s="1"/>
      <c r="J194" s="7"/>
      <c r="K194" s="7"/>
    </row>
    <row r="195" spans="1:11" ht="0.6" customHeight="1">
      <c r="A195" s="165"/>
      <c r="B195" s="14"/>
      <c r="C195" s="14"/>
      <c r="D195" s="14"/>
      <c r="E195" s="14"/>
      <c r="F195" s="13"/>
      <c r="G195" s="14"/>
      <c r="H195" s="12"/>
      <c r="I195" s="1"/>
      <c r="J195" s="7"/>
      <c r="K195" s="7"/>
    </row>
    <row r="196" spans="1:11" ht="0.6" customHeight="1">
      <c r="A196" s="165"/>
      <c r="B196" s="14"/>
      <c r="C196" s="14"/>
      <c r="D196" s="14"/>
      <c r="E196" s="14"/>
      <c r="F196" s="13"/>
      <c r="G196" s="14"/>
      <c r="H196" s="12"/>
      <c r="I196" s="1"/>
      <c r="J196" s="7"/>
      <c r="K196" s="7"/>
    </row>
    <row r="197" spans="1:11" ht="0.6" customHeight="1">
      <c r="A197" s="165"/>
      <c r="B197" s="14"/>
      <c r="C197" s="14"/>
      <c r="D197" s="14"/>
      <c r="E197" s="14"/>
      <c r="F197" s="13"/>
      <c r="G197" s="14"/>
      <c r="H197" s="12"/>
      <c r="I197" s="1"/>
      <c r="J197" s="7"/>
      <c r="K197" s="7"/>
    </row>
    <row r="198" spans="1:11" ht="0.6" customHeight="1">
      <c r="A198" s="165"/>
      <c r="B198" s="14"/>
      <c r="C198" s="14"/>
      <c r="D198" s="14"/>
      <c r="E198" s="14"/>
      <c r="F198" s="13"/>
      <c r="G198" s="14"/>
      <c r="H198" s="12"/>
      <c r="I198" s="1"/>
      <c r="J198" s="7"/>
      <c r="K198" s="7"/>
    </row>
    <row r="199" spans="1:11" ht="0.6" customHeight="1">
      <c r="A199" s="165"/>
      <c r="B199" s="14"/>
      <c r="C199" s="14"/>
      <c r="D199" s="14"/>
      <c r="E199" s="14"/>
      <c r="F199" s="13"/>
      <c r="G199" s="14"/>
      <c r="H199" s="12"/>
      <c r="I199" s="1"/>
      <c r="J199" s="7"/>
      <c r="K199" s="7"/>
    </row>
    <row r="200" spans="1:11" ht="0.6" customHeight="1">
      <c r="A200" s="165"/>
      <c r="B200" s="14"/>
      <c r="C200" s="14"/>
      <c r="D200" s="14"/>
      <c r="E200" s="14"/>
      <c r="F200" s="13"/>
      <c r="G200" s="14"/>
      <c r="H200" s="12"/>
      <c r="I200" s="1"/>
      <c r="J200" s="7"/>
      <c r="K200" s="7"/>
    </row>
    <row r="201" spans="1:11" ht="0.6" customHeight="1">
      <c r="A201" s="165"/>
      <c r="B201" s="14"/>
      <c r="C201" s="14"/>
      <c r="D201" s="14"/>
      <c r="E201" s="14"/>
      <c r="F201" s="13"/>
      <c r="G201" s="14"/>
      <c r="H201" s="12"/>
      <c r="I201" s="1"/>
      <c r="J201" s="7"/>
      <c r="K201" s="7"/>
    </row>
    <row r="202" spans="1:11" ht="0.6" customHeight="1">
      <c r="A202" s="165"/>
      <c r="B202" s="14"/>
      <c r="C202" s="14"/>
      <c r="D202" s="14"/>
      <c r="E202" s="14"/>
      <c r="F202" s="13"/>
      <c r="G202" s="14"/>
      <c r="H202" s="12"/>
      <c r="I202" s="1"/>
      <c r="J202" s="7"/>
      <c r="K202" s="7"/>
    </row>
    <row r="203" spans="1:11" ht="0.6" customHeight="1">
      <c r="A203" s="165"/>
      <c r="B203" s="14"/>
      <c r="C203" s="14"/>
      <c r="D203" s="14"/>
      <c r="E203" s="14"/>
      <c r="F203" s="13"/>
      <c r="G203" s="14"/>
      <c r="H203" s="12"/>
      <c r="I203" s="1"/>
      <c r="J203" s="7"/>
      <c r="K203" s="7"/>
    </row>
    <row r="204" spans="1:11" ht="0.6" customHeight="1">
      <c r="A204" s="165"/>
      <c r="B204" s="14"/>
      <c r="C204" s="14"/>
      <c r="D204" s="14"/>
      <c r="E204" s="14"/>
      <c r="F204" s="13"/>
      <c r="G204" s="14"/>
      <c r="H204" s="12"/>
      <c r="I204" s="1"/>
      <c r="J204" s="7"/>
      <c r="K204" s="7"/>
    </row>
    <row r="205" spans="1:11" ht="0.6" customHeight="1">
      <c r="A205" s="165"/>
      <c r="B205" s="14"/>
      <c r="C205" s="14"/>
      <c r="D205" s="14"/>
      <c r="E205" s="14"/>
      <c r="F205" s="13"/>
      <c r="G205" s="14"/>
      <c r="H205" s="12"/>
      <c r="I205" s="1"/>
      <c r="J205" s="7"/>
      <c r="K205" s="7"/>
    </row>
    <row r="206" spans="1:11" ht="0.6" customHeight="1">
      <c r="A206" s="165"/>
      <c r="B206" s="14"/>
      <c r="C206" s="14"/>
      <c r="D206" s="14"/>
      <c r="E206" s="14"/>
      <c r="F206" s="13"/>
      <c r="G206" s="14"/>
      <c r="H206" s="12"/>
      <c r="I206" s="1"/>
      <c r="J206" s="7"/>
      <c r="K206" s="7"/>
    </row>
    <row r="207" spans="1:11" ht="0.6" customHeight="1">
      <c r="A207" s="165"/>
      <c r="B207" s="14"/>
      <c r="C207" s="14"/>
      <c r="D207" s="14"/>
      <c r="E207" s="14"/>
      <c r="F207" s="13"/>
      <c r="G207" s="14"/>
      <c r="H207" s="12"/>
      <c r="I207" s="1"/>
      <c r="J207" s="7"/>
      <c r="K207" s="7"/>
    </row>
    <row r="208" spans="1:11" ht="0.6" customHeight="1">
      <c r="A208" s="165"/>
      <c r="B208" s="14"/>
      <c r="C208" s="14"/>
      <c r="D208" s="14"/>
      <c r="E208" s="14"/>
      <c r="F208" s="13"/>
      <c r="G208" s="14"/>
      <c r="H208" s="12"/>
      <c r="I208" s="1"/>
      <c r="J208" s="7"/>
      <c r="K208" s="7"/>
    </row>
    <row r="209" spans="1:11" ht="0.6" customHeight="1">
      <c r="A209" s="165"/>
      <c r="B209" s="14"/>
      <c r="C209" s="14"/>
      <c r="D209" s="14"/>
      <c r="E209" s="14"/>
      <c r="F209" s="13"/>
      <c r="G209" s="14"/>
      <c r="H209" s="12"/>
      <c r="I209" s="1"/>
      <c r="J209" s="7"/>
      <c r="K209" s="7"/>
    </row>
    <row r="210" spans="1:11" ht="0.6" customHeight="1">
      <c r="A210" s="165"/>
      <c r="B210" s="14"/>
      <c r="C210" s="14"/>
      <c r="D210" s="14"/>
      <c r="E210" s="14"/>
      <c r="F210" s="13"/>
      <c r="G210" s="14"/>
      <c r="H210" s="12"/>
      <c r="I210" s="1"/>
      <c r="J210" s="7"/>
      <c r="K210" s="7"/>
    </row>
    <row r="211" spans="1:11" ht="0.6" customHeight="1">
      <c r="A211" s="165"/>
      <c r="B211" s="14"/>
      <c r="C211" s="14"/>
      <c r="D211" s="14"/>
      <c r="E211" s="14"/>
      <c r="F211" s="13"/>
      <c r="G211" s="14"/>
      <c r="H211" s="12"/>
      <c r="I211" s="1"/>
      <c r="J211" s="7"/>
      <c r="K211" s="7"/>
    </row>
    <row r="212" spans="1:11" ht="0.6" customHeight="1">
      <c r="A212" s="165"/>
      <c r="B212" s="14"/>
      <c r="C212" s="14"/>
      <c r="D212" s="14"/>
      <c r="E212" s="14"/>
      <c r="F212" s="13"/>
      <c r="G212" s="14"/>
      <c r="H212" s="12"/>
      <c r="I212" s="1"/>
      <c r="J212" s="7"/>
      <c r="K212" s="7"/>
    </row>
    <row r="213" spans="1:11" ht="0.6" customHeight="1">
      <c r="A213" s="165"/>
      <c r="B213" s="14"/>
      <c r="C213" s="14"/>
      <c r="D213" s="14"/>
      <c r="E213" s="14"/>
      <c r="F213" s="13"/>
      <c r="G213" s="14"/>
      <c r="H213" s="12"/>
      <c r="I213" s="1"/>
      <c r="J213" s="7"/>
      <c r="K213" s="7"/>
    </row>
    <row r="214" spans="1:11" ht="19.5" customHeight="1">
      <c r="A214" s="589" t="s">
        <v>510</v>
      </c>
      <c r="B214" s="590"/>
      <c r="C214" s="570" t="s">
        <v>511</v>
      </c>
      <c r="D214" s="570" t="s">
        <v>512</v>
      </c>
      <c r="E214" s="555"/>
      <c r="F214" s="573" t="s">
        <v>42</v>
      </c>
      <c r="G214" s="579" t="s">
        <v>651</v>
      </c>
      <c r="H214" s="576" t="s">
        <v>650</v>
      </c>
      <c r="I214" s="1"/>
      <c r="J214" s="7"/>
      <c r="K214" s="7"/>
    </row>
    <row r="215" spans="1:11" ht="22.5" customHeight="1">
      <c r="A215" s="591"/>
      <c r="B215" s="592"/>
      <c r="C215" s="571"/>
      <c r="D215" s="571"/>
      <c r="E215" s="556"/>
      <c r="F215" s="574"/>
      <c r="G215" s="580"/>
      <c r="H215" s="577"/>
      <c r="I215" s="1"/>
      <c r="J215" s="7"/>
      <c r="K215" s="7"/>
    </row>
    <row r="216" spans="1:11" ht="77.25" customHeight="1" thickBot="1">
      <c r="A216" s="593"/>
      <c r="B216" s="594"/>
      <c r="C216" s="572"/>
      <c r="D216" s="572"/>
      <c r="E216" s="513"/>
      <c r="F216" s="575"/>
      <c r="G216" s="581"/>
      <c r="H216" s="578"/>
      <c r="I216" s="1"/>
      <c r="J216" s="7"/>
      <c r="K216" s="7"/>
    </row>
    <row r="217" spans="1:11" ht="21" customHeight="1" thickBot="1">
      <c r="A217" s="567" t="s">
        <v>622</v>
      </c>
      <c r="B217" s="568"/>
      <c r="C217" s="568"/>
      <c r="D217" s="568"/>
      <c r="E217" s="568"/>
      <c r="F217" s="568"/>
      <c r="G217" s="568"/>
      <c r="H217" s="569"/>
      <c r="I217" s="1"/>
      <c r="J217" s="7"/>
      <c r="K217" s="7"/>
    </row>
    <row r="218" spans="1:11" ht="44.25" customHeight="1">
      <c r="A218" s="549" t="s">
        <v>626</v>
      </c>
      <c r="B218" s="550"/>
      <c r="C218" s="500" t="s">
        <v>753</v>
      </c>
      <c r="D218" s="500" t="s">
        <v>870</v>
      </c>
      <c r="E218" s="512"/>
      <c r="F218" s="157" t="s">
        <v>424</v>
      </c>
      <c r="G218" s="158">
        <f>H218/50</f>
        <v>345.98</v>
      </c>
      <c r="H218" s="159">
        <v>17299</v>
      </c>
      <c r="I218" s="1"/>
      <c r="J218" s="7"/>
      <c r="K218" s="7"/>
    </row>
    <row r="219" spans="1:11" ht="70.5" customHeight="1">
      <c r="A219" s="551"/>
      <c r="B219" s="552"/>
      <c r="C219" s="519"/>
      <c r="D219" s="519"/>
      <c r="E219" s="545"/>
      <c r="F219" s="153" t="s">
        <v>425</v>
      </c>
      <c r="G219" s="191">
        <f>H219/24</f>
        <v>380.29166666666669</v>
      </c>
      <c r="H219" s="192">
        <v>9127</v>
      </c>
      <c r="I219" s="1"/>
      <c r="J219" s="7"/>
      <c r="K219" s="7"/>
    </row>
    <row r="220" spans="1:11" ht="29.25" customHeight="1">
      <c r="A220" s="551"/>
      <c r="B220" s="552"/>
      <c r="C220" s="519"/>
      <c r="D220" s="519"/>
      <c r="E220" s="555"/>
      <c r="F220" s="595" t="s">
        <v>426</v>
      </c>
      <c r="G220" s="510">
        <f>H220/3.3</f>
        <v>545.15151515151513</v>
      </c>
      <c r="H220" s="511">
        <v>1799</v>
      </c>
      <c r="I220" s="1"/>
      <c r="J220" s="7"/>
      <c r="K220" s="7"/>
    </row>
    <row r="221" spans="1:11" ht="16.5" customHeight="1">
      <c r="A221" s="551"/>
      <c r="B221" s="552"/>
      <c r="C221" s="519"/>
      <c r="D221" s="519"/>
      <c r="E221" s="556"/>
      <c r="F221" s="596"/>
      <c r="G221" s="597"/>
      <c r="H221" s="598"/>
      <c r="I221" s="1"/>
      <c r="J221" s="7"/>
      <c r="K221" s="7"/>
    </row>
    <row r="222" spans="1:11" ht="48.75" customHeight="1">
      <c r="A222" s="551"/>
      <c r="B222" s="552"/>
      <c r="C222" s="519"/>
      <c r="D222" s="519"/>
      <c r="E222" s="556"/>
      <c r="F222" s="18" t="s">
        <v>751</v>
      </c>
      <c r="G222" s="182">
        <f>H222/12</f>
        <v>492</v>
      </c>
      <c r="H222" s="296">
        <v>5904</v>
      </c>
      <c r="I222" s="1"/>
      <c r="J222" s="7"/>
      <c r="K222" s="7"/>
    </row>
    <row r="223" spans="1:11" ht="57.75" customHeight="1" thickBot="1">
      <c r="A223" s="551"/>
      <c r="B223" s="552"/>
      <c r="C223" s="519"/>
      <c r="D223" s="519"/>
      <c r="E223" s="556"/>
      <c r="F223" s="151" t="s">
        <v>752</v>
      </c>
      <c r="G223" s="319">
        <f>H223/6</f>
        <v>526.83333333333337</v>
      </c>
      <c r="H223" s="297">
        <v>3161</v>
      </c>
      <c r="I223" s="1"/>
      <c r="J223" s="7"/>
      <c r="K223" s="7"/>
    </row>
    <row r="224" spans="1:11" ht="52.5" hidden="1" customHeight="1" thickBot="1">
      <c r="A224" s="553"/>
      <c r="B224" s="554"/>
      <c r="C224" s="501"/>
      <c r="D224" s="501"/>
      <c r="E224" s="513"/>
      <c r="F224" s="308"/>
      <c r="G224" s="304"/>
      <c r="H224" s="305"/>
      <c r="I224" s="1"/>
      <c r="J224" s="7"/>
      <c r="K224" s="7"/>
    </row>
    <row r="225" spans="1:12" ht="63.75" customHeight="1">
      <c r="A225" s="557" t="s">
        <v>476</v>
      </c>
      <c r="B225" s="550"/>
      <c r="C225" s="500" t="s">
        <v>781</v>
      </c>
      <c r="D225" s="500" t="s">
        <v>782</v>
      </c>
      <c r="E225" s="512"/>
      <c r="F225" s="152" t="s">
        <v>424</v>
      </c>
      <c r="G225" s="191">
        <f>H225/50</f>
        <v>270.62</v>
      </c>
      <c r="H225" s="192">
        <v>13531</v>
      </c>
      <c r="I225" s="1"/>
      <c r="J225" s="7"/>
      <c r="K225" s="7"/>
    </row>
    <row r="226" spans="1:12" ht="51.75" customHeight="1">
      <c r="A226" s="558"/>
      <c r="B226" s="552"/>
      <c r="C226" s="519"/>
      <c r="D226" s="519"/>
      <c r="E226" s="545"/>
      <c r="F226" s="152" t="s">
        <v>425</v>
      </c>
      <c r="G226" s="191">
        <f>H226/24</f>
        <v>289.04166666666669</v>
      </c>
      <c r="H226" s="192">
        <v>6937</v>
      </c>
      <c r="I226" s="1"/>
      <c r="J226" s="7"/>
      <c r="K226" s="7"/>
    </row>
    <row r="227" spans="1:12" ht="57" customHeight="1">
      <c r="A227" s="558"/>
      <c r="B227" s="552"/>
      <c r="C227" s="519"/>
      <c r="D227" s="519"/>
      <c r="E227" s="555"/>
      <c r="F227" s="153" t="s">
        <v>751</v>
      </c>
      <c r="G227" s="182">
        <f>H227/12</f>
        <v>381.16666666666669</v>
      </c>
      <c r="H227" s="296">
        <v>4574</v>
      </c>
      <c r="I227" s="1"/>
      <c r="J227" s="7"/>
      <c r="K227" s="7"/>
    </row>
    <row r="228" spans="1:12" ht="54" customHeight="1" thickBot="1">
      <c r="A228" s="558"/>
      <c r="B228" s="552"/>
      <c r="C228" s="519"/>
      <c r="D228" s="519"/>
      <c r="E228" s="556"/>
      <c r="F228" s="315" t="s">
        <v>752</v>
      </c>
      <c r="G228" s="302">
        <f>H228/6</f>
        <v>408.33333333333331</v>
      </c>
      <c r="H228" s="303">
        <v>2450</v>
      </c>
      <c r="I228" s="1"/>
      <c r="J228" s="7"/>
      <c r="K228" s="7"/>
    </row>
    <row r="229" spans="1:12" ht="18" hidden="1" customHeight="1" thickBot="1">
      <c r="A229" s="558"/>
      <c r="B229" s="552"/>
      <c r="C229" s="519"/>
      <c r="D229" s="519"/>
      <c r="E229" s="556"/>
      <c r="F229" s="316"/>
      <c r="G229" s="317"/>
      <c r="H229" s="318"/>
      <c r="I229" s="1"/>
      <c r="J229" s="7"/>
      <c r="K229" s="7"/>
    </row>
    <row r="230" spans="1:12" ht="36.75" hidden="1" customHeight="1" thickBot="1">
      <c r="A230" s="558"/>
      <c r="B230" s="552"/>
      <c r="C230" s="519"/>
      <c r="D230" s="519"/>
      <c r="E230" s="556"/>
      <c r="F230" s="309"/>
      <c r="G230" s="310"/>
      <c r="H230" s="311"/>
      <c r="I230" s="1"/>
      <c r="J230" s="7"/>
      <c r="K230" s="7"/>
    </row>
    <row r="231" spans="1:12" ht="44.25" hidden="1" customHeight="1" thickBot="1">
      <c r="A231" s="559"/>
      <c r="B231" s="554"/>
      <c r="C231" s="501"/>
      <c r="D231" s="501"/>
      <c r="E231" s="513"/>
      <c r="F231" s="312"/>
      <c r="G231" s="313"/>
      <c r="H231" s="314"/>
      <c r="I231" s="1"/>
      <c r="J231" s="7"/>
      <c r="K231" s="7"/>
    </row>
    <row r="232" spans="1:12" ht="44.25" customHeight="1">
      <c r="A232" s="557" t="s">
        <v>477</v>
      </c>
      <c r="B232" s="550"/>
      <c r="C232" s="500" t="s">
        <v>474</v>
      </c>
      <c r="D232" s="500" t="s">
        <v>782</v>
      </c>
      <c r="E232" s="512"/>
      <c r="F232" s="157" t="s">
        <v>424</v>
      </c>
      <c r="G232" s="158">
        <f>H232/50</f>
        <v>280.56</v>
      </c>
      <c r="H232" s="159">
        <v>14028</v>
      </c>
      <c r="I232" s="1"/>
      <c r="J232" s="132"/>
      <c r="K232" s="7"/>
      <c r="L232" s="7"/>
    </row>
    <row r="233" spans="1:12" ht="64.5" customHeight="1">
      <c r="A233" s="558"/>
      <c r="B233" s="552"/>
      <c r="C233" s="519"/>
      <c r="D233" s="519"/>
      <c r="E233" s="545"/>
      <c r="F233" s="152" t="s">
        <v>423</v>
      </c>
      <c r="G233" s="191">
        <f>H233/26</f>
        <v>299.69230769230768</v>
      </c>
      <c r="H233" s="192">
        <v>7792</v>
      </c>
      <c r="I233" s="1"/>
      <c r="J233" s="132"/>
      <c r="K233" s="7"/>
      <c r="L233" s="7"/>
    </row>
    <row r="234" spans="1:12" ht="66.75" customHeight="1">
      <c r="A234" s="558"/>
      <c r="B234" s="552"/>
      <c r="C234" s="519"/>
      <c r="D234" s="519"/>
      <c r="E234" s="555"/>
      <c r="F234" s="153" t="s">
        <v>751</v>
      </c>
      <c r="G234" s="182">
        <f>H234/12</f>
        <v>397.16666666666669</v>
      </c>
      <c r="H234" s="296">
        <v>4766</v>
      </c>
      <c r="I234" s="1"/>
      <c r="J234" s="132"/>
      <c r="K234" s="7"/>
      <c r="L234" s="7"/>
    </row>
    <row r="235" spans="1:12" ht="75" customHeight="1">
      <c r="A235" s="558"/>
      <c r="B235" s="552"/>
      <c r="C235" s="519"/>
      <c r="D235" s="519"/>
      <c r="E235" s="556"/>
      <c r="F235" s="160" t="s">
        <v>752</v>
      </c>
      <c r="G235" s="306">
        <f>H235/6</f>
        <v>425.16666666666669</v>
      </c>
      <c r="H235" s="307">
        <v>2551</v>
      </c>
      <c r="I235" s="1"/>
      <c r="J235" s="133"/>
      <c r="K235" s="7"/>
      <c r="L235" s="7"/>
    </row>
    <row r="236" spans="1:12" ht="0.75" customHeight="1" thickBot="1">
      <c r="A236" s="558"/>
      <c r="B236" s="552"/>
      <c r="C236" s="519"/>
      <c r="D236" s="519"/>
      <c r="E236" s="556"/>
      <c r="F236" s="153"/>
      <c r="G236" s="182"/>
      <c r="H236" s="296"/>
      <c r="I236" s="1"/>
      <c r="J236" s="133"/>
      <c r="K236" s="7"/>
      <c r="L236" s="7"/>
    </row>
    <row r="237" spans="1:12" ht="44.25" hidden="1" customHeight="1" thickBot="1">
      <c r="A237" s="558"/>
      <c r="B237" s="552"/>
      <c r="C237" s="519"/>
      <c r="D237" s="519"/>
      <c r="E237" s="556"/>
      <c r="F237" s="153"/>
      <c r="G237" s="182"/>
      <c r="H237" s="296"/>
      <c r="I237" s="1"/>
      <c r="J237" s="133"/>
      <c r="K237" s="7"/>
      <c r="L237" s="7"/>
    </row>
    <row r="238" spans="1:12" ht="44.25" hidden="1" customHeight="1" thickBot="1">
      <c r="A238" s="559"/>
      <c r="B238" s="554"/>
      <c r="C238" s="501"/>
      <c r="D238" s="501"/>
      <c r="E238" s="513"/>
      <c r="F238" s="160"/>
      <c r="G238" s="293"/>
      <c r="H238" s="292"/>
      <c r="I238" s="1"/>
      <c r="J238" s="133"/>
      <c r="K238" s="7"/>
      <c r="L238" s="7"/>
    </row>
    <row r="239" spans="1:12" ht="74.25" customHeight="1">
      <c r="A239" s="557" t="s">
        <v>478</v>
      </c>
      <c r="B239" s="550"/>
      <c r="C239" s="500" t="s">
        <v>475</v>
      </c>
      <c r="D239" s="500" t="s">
        <v>783</v>
      </c>
      <c r="E239" s="512"/>
      <c r="F239" s="647" t="s">
        <v>295</v>
      </c>
      <c r="G239" s="646">
        <f>H239/22</f>
        <v>421.27272727272725</v>
      </c>
      <c r="H239" s="645">
        <v>9268</v>
      </c>
      <c r="I239" s="1"/>
      <c r="J239" s="132"/>
      <c r="K239" s="7"/>
    </row>
    <row r="240" spans="1:12" ht="44.25" customHeight="1">
      <c r="A240" s="558"/>
      <c r="B240" s="552"/>
      <c r="C240" s="519"/>
      <c r="D240" s="519"/>
      <c r="E240" s="556"/>
      <c r="F240" s="647"/>
      <c r="G240" s="646"/>
      <c r="H240" s="645"/>
      <c r="I240" s="1"/>
      <c r="J240" s="132"/>
      <c r="K240" s="7"/>
    </row>
    <row r="241" spans="1:12" ht="44.25" customHeight="1">
      <c r="A241" s="558"/>
      <c r="B241" s="552"/>
      <c r="C241" s="519"/>
      <c r="D241" s="519"/>
      <c r="E241" s="556"/>
      <c r="F241" s="651" t="s">
        <v>867</v>
      </c>
      <c r="G241" s="652"/>
      <c r="H241" s="653"/>
      <c r="I241" s="1"/>
      <c r="J241" s="132"/>
      <c r="K241" s="7"/>
    </row>
    <row r="242" spans="1:12" ht="47.25" customHeight="1" thickBot="1">
      <c r="A242" s="558"/>
      <c r="B242" s="552"/>
      <c r="C242" s="519"/>
      <c r="D242" s="519"/>
      <c r="E242" s="556"/>
      <c r="F242" s="648" t="s">
        <v>868</v>
      </c>
      <c r="G242" s="649"/>
      <c r="H242" s="650"/>
      <c r="I242" s="1"/>
      <c r="J242" s="133"/>
      <c r="K242" s="7"/>
    </row>
    <row r="243" spans="1:12" ht="56.25" hidden="1" customHeight="1" thickBot="1">
      <c r="A243" s="559"/>
      <c r="B243" s="554"/>
      <c r="C243" s="501"/>
      <c r="D243" s="501"/>
      <c r="E243" s="513"/>
      <c r="F243" s="312"/>
      <c r="G243" s="313"/>
      <c r="H243" s="314"/>
      <c r="I243" s="1"/>
      <c r="J243" s="199"/>
      <c r="K243" s="7"/>
      <c r="L243" s="7"/>
    </row>
    <row r="244" spans="1:12" ht="266.25" customHeight="1" thickBot="1">
      <c r="A244" s="560" t="s">
        <v>612</v>
      </c>
      <c r="B244" s="561"/>
      <c r="C244" s="150" t="s">
        <v>613</v>
      </c>
      <c r="D244" s="11" t="s">
        <v>614</v>
      </c>
      <c r="E244" s="200"/>
      <c r="F244" s="201" t="s">
        <v>611</v>
      </c>
      <c r="G244" s="162">
        <f>H244/15.5</f>
        <v>848.19354838709683</v>
      </c>
      <c r="H244" s="163">
        <v>13147</v>
      </c>
      <c r="I244" s="1"/>
      <c r="J244" s="544"/>
      <c r="K244" s="7"/>
      <c r="L244" s="7"/>
    </row>
    <row r="245" spans="1:12" ht="20.25" customHeight="1" thickBot="1">
      <c r="A245" s="546" t="s">
        <v>623</v>
      </c>
      <c r="B245" s="547"/>
      <c r="C245" s="547"/>
      <c r="D245" s="547"/>
      <c r="E245" s="547"/>
      <c r="F245" s="547"/>
      <c r="G245" s="547"/>
      <c r="H245" s="548"/>
      <c r="I245" s="1"/>
      <c r="J245" s="544"/>
      <c r="K245" s="7"/>
    </row>
    <row r="246" spans="1:12" ht="43.5" customHeight="1">
      <c r="A246" s="525" t="s">
        <v>513</v>
      </c>
      <c r="B246" s="526"/>
      <c r="C246" s="500" t="s">
        <v>784</v>
      </c>
      <c r="D246" s="500" t="s">
        <v>785</v>
      </c>
      <c r="E246" s="512"/>
      <c r="F246" s="161" t="s">
        <v>479</v>
      </c>
      <c r="G246" s="158">
        <f>H246/48</f>
        <v>122.25</v>
      </c>
      <c r="H246" s="159">
        <v>5868</v>
      </c>
      <c r="I246" s="1"/>
      <c r="J246" s="7"/>
      <c r="K246" s="7"/>
    </row>
    <row r="247" spans="1:12" ht="43.5" customHeight="1">
      <c r="A247" s="527"/>
      <c r="B247" s="528"/>
      <c r="C247" s="519"/>
      <c r="D247" s="519"/>
      <c r="E247" s="556"/>
      <c r="F247" s="154" t="s">
        <v>480</v>
      </c>
      <c r="G247" s="191">
        <f>H247/65</f>
        <v>397.2923076923077</v>
      </c>
      <c r="H247" s="192">
        <v>25824</v>
      </c>
      <c r="I247" s="1"/>
      <c r="J247" s="7"/>
      <c r="K247" s="7"/>
    </row>
    <row r="248" spans="1:12" ht="43.5" customHeight="1">
      <c r="A248" s="527"/>
      <c r="B248" s="528"/>
      <c r="C248" s="519"/>
      <c r="D248" s="519"/>
      <c r="E248" s="556"/>
      <c r="F248" s="154" t="s">
        <v>481</v>
      </c>
      <c r="G248" s="191">
        <f>H248/16</f>
        <v>489</v>
      </c>
      <c r="H248" s="192">
        <v>7824</v>
      </c>
      <c r="I248" s="1"/>
      <c r="J248" s="7"/>
      <c r="K248" s="7"/>
    </row>
    <row r="249" spans="1:12" ht="59.25" customHeight="1" thickBot="1">
      <c r="A249" s="529"/>
      <c r="B249" s="530"/>
      <c r="C249" s="501"/>
      <c r="D249" s="501"/>
      <c r="E249" s="513"/>
      <c r="F249" s="172" t="s">
        <v>754</v>
      </c>
      <c r="G249" s="295">
        <f>H249/33</f>
        <v>425.5151515151515</v>
      </c>
      <c r="H249" s="294">
        <v>14042</v>
      </c>
      <c r="I249" s="1"/>
      <c r="J249" s="184"/>
      <c r="K249" s="7"/>
    </row>
    <row r="250" spans="1:12" ht="56.25" customHeight="1">
      <c r="A250" s="525" t="s">
        <v>514</v>
      </c>
      <c r="B250" s="526"/>
      <c r="C250" s="500" t="s">
        <v>787</v>
      </c>
      <c r="D250" s="500" t="s">
        <v>21</v>
      </c>
      <c r="E250" s="512"/>
      <c r="F250" s="520" t="s">
        <v>482</v>
      </c>
      <c r="G250" s="508">
        <f>H250/25</f>
        <v>121.8</v>
      </c>
      <c r="H250" s="502">
        <v>3045</v>
      </c>
      <c r="I250" s="1"/>
      <c r="J250" s="184"/>
      <c r="K250" s="7"/>
    </row>
    <row r="251" spans="1:12" ht="56.25" customHeight="1" thickBot="1">
      <c r="A251" s="529"/>
      <c r="B251" s="530"/>
      <c r="C251" s="501"/>
      <c r="D251" s="501"/>
      <c r="E251" s="513"/>
      <c r="F251" s="505"/>
      <c r="G251" s="509"/>
      <c r="H251" s="503"/>
      <c r="I251" s="1"/>
      <c r="J251" s="7"/>
      <c r="K251" s="7"/>
    </row>
    <row r="252" spans="1:12" ht="21" customHeight="1" thickBot="1">
      <c r="A252" s="514" t="s">
        <v>252</v>
      </c>
      <c r="B252" s="515"/>
      <c r="C252" s="515"/>
      <c r="D252" s="515"/>
      <c r="E252" s="515"/>
      <c r="F252" s="515"/>
      <c r="G252" s="515"/>
      <c r="H252" s="516"/>
      <c r="I252" s="1"/>
      <c r="J252" s="7"/>
      <c r="K252" s="7"/>
    </row>
    <row r="253" spans="1:12" ht="85.5" customHeight="1" thickBot="1">
      <c r="A253" s="517" t="s">
        <v>483</v>
      </c>
      <c r="B253" s="518"/>
      <c r="C253" s="195"/>
      <c r="D253" s="11" t="s">
        <v>786</v>
      </c>
      <c r="E253" s="39"/>
      <c r="F253" s="42" t="s">
        <v>484</v>
      </c>
      <c r="G253" s="162">
        <f>H253/0.2</f>
        <v>4000</v>
      </c>
      <c r="H253" s="163">
        <v>800</v>
      </c>
      <c r="I253" s="1"/>
      <c r="J253" s="7"/>
      <c r="K253" s="7"/>
    </row>
    <row r="254" spans="1:12" ht="21.75" customHeight="1" thickBot="1">
      <c r="A254" s="541" t="s">
        <v>555</v>
      </c>
      <c r="B254" s="542"/>
      <c r="C254" s="542"/>
      <c r="D254" s="542"/>
      <c r="E254" s="542"/>
      <c r="F254" s="542"/>
      <c r="G254" s="542"/>
      <c r="H254" s="543"/>
      <c r="I254" s="1"/>
      <c r="J254" s="7"/>
      <c r="K254" s="7"/>
    </row>
    <row r="255" spans="1:12" ht="52.5" customHeight="1">
      <c r="A255" s="538" t="s">
        <v>489</v>
      </c>
      <c r="B255" s="531"/>
      <c r="C255" s="500" t="s">
        <v>485</v>
      </c>
      <c r="D255" s="500" t="s">
        <v>621</v>
      </c>
      <c r="E255" s="500"/>
      <c r="F255" s="155" t="s">
        <v>552</v>
      </c>
      <c r="G255" s="158">
        <f>H255/9.5</f>
        <v>430.42105263157896</v>
      </c>
      <c r="H255" s="159">
        <v>4089</v>
      </c>
      <c r="I255" s="1"/>
      <c r="J255" s="134"/>
      <c r="K255" s="7"/>
    </row>
    <row r="256" spans="1:12" ht="52.5" customHeight="1">
      <c r="A256" s="539"/>
      <c r="B256" s="540"/>
      <c r="C256" s="519"/>
      <c r="D256" s="519"/>
      <c r="E256" s="519"/>
      <c r="F256" s="10" t="s">
        <v>553</v>
      </c>
      <c r="G256" s="191">
        <f>H256/2.9</f>
        <v>438.9655172413793</v>
      </c>
      <c r="H256" s="192">
        <v>1273</v>
      </c>
      <c r="I256" s="1"/>
      <c r="J256" s="134"/>
      <c r="K256" s="7"/>
    </row>
    <row r="257" spans="1:14" ht="57.75" customHeight="1" thickBot="1">
      <c r="A257" s="521"/>
      <c r="B257" s="522"/>
      <c r="C257" s="501"/>
      <c r="D257" s="501"/>
      <c r="E257" s="501"/>
      <c r="F257" s="193" t="s">
        <v>554</v>
      </c>
      <c r="G257" s="187">
        <f>H257/0.85</f>
        <v>491.76470588235293</v>
      </c>
      <c r="H257" s="189">
        <v>418</v>
      </c>
      <c r="I257" s="1"/>
      <c r="J257" s="135"/>
      <c r="K257" s="7"/>
    </row>
    <row r="258" spans="1:14" ht="46.5" customHeight="1">
      <c r="A258" s="523" t="s">
        <v>762</v>
      </c>
      <c r="B258" s="524"/>
      <c r="C258" s="500" t="s">
        <v>761</v>
      </c>
      <c r="D258" s="500" t="s">
        <v>760</v>
      </c>
      <c r="E258" s="500"/>
      <c r="F258" s="26" t="s">
        <v>759</v>
      </c>
      <c r="G258" s="158">
        <f>H258/9.5</f>
        <v>369.78947368421052</v>
      </c>
      <c r="H258" s="159">
        <v>3513</v>
      </c>
      <c r="I258" s="1"/>
      <c r="J258" s="135"/>
      <c r="K258" s="7"/>
    </row>
    <row r="259" spans="1:14" ht="133.5" customHeight="1" thickBot="1">
      <c r="A259" s="521" t="s">
        <v>763</v>
      </c>
      <c r="B259" s="522"/>
      <c r="C259" s="501"/>
      <c r="D259" s="501"/>
      <c r="E259" s="501"/>
      <c r="F259" s="10" t="s">
        <v>758</v>
      </c>
      <c r="G259" s="182">
        <f>H259/2.9</f>
        <v>387.93103448275861</v>
      </c>
      <c r="H259" s="296">
        <v>1125</v>
      </c>
      <c r="I259" s="1"/>
      <c r="J259" s="135"/>
      <c r="K259" s="7"/>
    </row>
    <row r="260" spans="1:14" ht="79.5" customHeight="1">
      <c r="A260" s="525" t="s">
        <v>492</v>
      </c>
      <c r="B260" s="526"/>
      <c r="C260" s="500" t="s">
        <v>486</v>
      </c>
      <c r="D260" s="500" t="s">
        <v>487</v>
      </c>
      <c r="E260" s="500"/>
      <c r="F260" s="300" t="s">
        <v>490</v>
      </c>
      <c r="G260" s="182">
        <f>H260/2.9</f>
        <v>389.31034482758622</v>
      </c>
      <c r="H260" s="296">
        <v>1129</v>
      </c>
      <c r="I260" s="1"/>
      <c r="J260" s="184"/>
      <c r="K260" s="7"/>
    </row>
    <row r="261" spans="1:14" ht="79.5" customHeight="1" thickBot="1">
      <c r="A261" s="529"/>
      <c r="B261" s="530"/>
      <c r="C261" s="519"/>
      <c r="D261" s="519"/>
      <c r="E261" s="519"/>
      <c r="F261" s="185" t="s">
        <v>491</v>
      </c>
      <c r="G261" s="190">
        <f>H261/0.9</f>
        <v>442.22222222222223</v>
      </c>
      <c r="H261" s="188">
        <v>398</v>
      </c>
      <c r="I261" s="1"/>
      <c r="J261" s="7"/>
      <c r="K261" s="7"/>
    </row>
    <row r="262" spans="1:14" ht="79.5" customHeight="1">
      <c r="A262" s="536" t="s">
        <v>774</v>
      </c>
      <c r="B262" s="537"/>
      <c r="C262" s="506" t="s">
        <v>779</v>
      </c>
      <c r="D262" s="506" t="s">
        <v>776</v>
      </c>
      <c r="E262" s="506"/>
      <c r="F262" s="299" t="s">
        <v>777</v>
      </c>
      <c r="G262" s="158">
        <f>H262/63</f>
        <v>313.57142857142856</v>
      </c>
      <c r="H262" s="159">
        <v>19755</v>
      </c>
      <c r="I262" s="1"/>
      <c r="J262" s="7"/>
      <c r="K262" s="7"/>
    </row>
    <row r="263" spans="1:14" ht="79.5" customHeight="1" thickBot="1">
      <c r="A263" s="534" t="s">
        <v>775</v>
      </c>
      <c r="B263" s="535"/>
      <c r="C263" s="507"/>
      <c r="D263" s="507"/>
      <c r="E263" s="507"/>
      <c r="F263" s="301" t="s">
        <v>778</v>
      </c>
      <c r="G263" s="173">
        <f>H263/15</f>
        <v>337</v>
      </c>
      <c r="H263" s="297">
        <v>5055</v>
      </c>
      <c r="I263" s="1"/>
      <c r="J263" s="7"/>
      <c r="K263" s="7"/>
    </row>
    <row r="264" spans="1:14" ht="70.5" customHeight="1">
      <c r="A264" s="525" t="s">
        <v>495</v>
      </c>
      <c r="B264" s="526"/>
      <c r="C264" s="500" t="s">
        <v>24</v>
      </c>
      <c r="D264" s="500" t="s">
        <v>488</v>
      </c>
      <c r="E264" s="500"/>
      <c r="F264" s="500" t="s">
        <v>493</v>
      </c>
      <c r="G264" s="508">
        <f>H264/10.5</f>
        <v>172.66666666666666</v>
      </c>
      <c r="H264" s="502">
        <v>1813</v>
      </c>
      <c r="I264" s="1"/>
      <c r="J264" s="7"/>
      <c r="K264" s="7"/>
    </row>
    <row r="265" spans="1:14" ht="70.5" customHeight="1" thickBot="1">
      <c r="A265" s="529"/>
      <c r="B265" s="530"/>
      <c r="C265" s="501"/>
      <c r="D265" s="501"/>
      <c r="E265" s="501"/>
      <c r="F265" s="501"/>
      <c r="G265" s="509"/>
      <c r="H265" s="503"/>
      <c r="I265" s="1"/>
      <c r="J265" s="184"/>
      <c r="K265" s="7"/>
    </row>
    <row r="266" spans="1:14" ht="5.25" customHeight="1">
      <c r="A266" s="654" t="s">
        <v>755</v>
      </c>
      <c r="B266" s="655"/>
      <c r="C266" s="500" t="s">
        <v>788</v>
      </c>
      <c r="D266" s="500">
        <v>120</v>
      </c>
      <c r="E266" s="500"/>
      <c r="F266" s="500" t="s">
        <v>494</v>
      </c>
      <c r="G266" s="508">
        <f>H266/15</f>
        <v>224.93333333333334</v>
      </c>
      <c r="H266" s="502">
        <v>3374</v>
      </c>
      <c r="I266" s="1"/>
      <c r="J266" s="7"/>
      <c r="K266" s="7"/>
    </row>
    <row r="267" spans="1:14" ht="126" customHeight="1" thickBot="1">
      <c r="A267" s="656"/>
      <c r="B267" s="657"/>
      <c r="C267" s="501"/>
      <c r="D267" s="501"/>
      <c r="E267" s="501"/>
      <c r="F267" s="501"/>
      <c r="G267" s="509"/>
      <c r="H267" s="503"/>
      <c r="I267" s="1"/>
      <c r="J267" s="184"/>
      <c r="K267" s="7"/>
    </row>
    <row r="268" spans="1:14" ht="84" customHeight="1">
      <c r="A268" s="523" t="s">
        <v>765</v>
      </c>
      <c r="B268" s="663"/>
      <c r="C268" s="500" t="s">
        <v>768</v>
      </c>
      <c r="D268" s="500" t="s">
        <v>767</v>
      </c>
      <c r="E268" s="500"/>
      <c r="F268" s="500" t="s">
        <v>764</v>
      </c>
      <c r="G268" s="508">
        <f>H268/0.25</f>
        <v>1536</v>
      </c>
      <c r="H268" s="502">
        <v>384</v>
      </c>
      <c r="I268" s="1"/>
      <c r="J268" s="298"/>
      <c r="K268" s="7"/>
    </row>
    <row r="269" spans="1:14" ht="84" customHeight="1" thickBot="1">
      <c r="A269" s="628" t="s">
        <v>766</v>
      </c>
      <c r="B269" s="662"/>
      <c r="C269" s="501"/>
      <c r="D269" s="501"/>
      <c r="E269" s="501"/>
      <c r="F269" s="501"/>
      <c r="G269" s="509"/>
      <c r="H269" s="503"/>
      <c r="I269" s="1"/>
      <c r="J269" s="298"/>
      <c r="K269" s="7"/>
    </row>
    <row r="270" spans="1:14" ht="61.5" customHeight="1">
      <c r="A270" s="523" t="s">
        <v>770</v>
      </c>
      <c r="B270" s="531"/>
      <c r="C270" s="532" t="s">
        <v>772</v>
      </c>
      <c r="D270" s="506" t="s">
        <v>773</v>
      </c>
      <c r="E270" s="506"/>
      <c r="F270" s="299" t="s">
        <v>769</v>
      </c>
      <c r="G270" s="158">
        <f>H270/2.6</f>
        <v>2094.2307692307691</v>
      </c>
      <c r="H270" s="159">
        <v>5445</v>
      </c>
      <c r="I270" s="1"/>
      <c r="J270" s="298"/>
      <c r="K270" s="7"/>
    </row>
    <row r="271" spans="1:14" ht="182.25" customHeight="1" thickBot="1">
      <c r="A271" s="521" t="s">
        <v>771</v>
      </c>
      <c r="B271" s="522"/>
      <c r="C271" s="533"/>
      <c r="D271" s="507"/>
      <c r="E271" s="507"/>
      <c r="F271" s="404" t="s">
        <v>846</v>
      </c>
      <c r="G271" s="173">
        <f>H271/0.8</f>
        <v>2255</v>
      </c>
      <c r="H271" s="297">
        <v>1804</v>
      </c>
      <c r="I271" s="1"/>
      <c r="J271" s="298"/>
      <c r="K271" s="7"/>
    </row>
    <row r="272" spans="1:14" ht="22.5" customHeight="1" thickBot="1">
      <c r="A272" s="658" t="s">
        <v>515</v>
      </c>
      <c r="B272" s="659"/>
      <c r="C272" s="660"/>
      <c r="D272" s="660"/>
      <c r="E272" s="660"/>
      <c r="F272" s="660"/>
      <c r="G272" s="660"/>
      <c r="H272" s="661"/>
      <c r="I272" s="1"/>
      <c r="J272" s="143"/>
      <c r="K272" s="143"/>
      <c r="L272" s="143"/>
      <c r="M272" s="143"/>
      <c r="N272" s="143"/>
    </row>
    <row r="273" spans="1:14" ht="41.25" customHeight="1">
      <c r="A273" s="525" t="s">
        <v>498</v>
      </c>
      <c r="B273" s="526"/>
      <c r="C273" s="500" t="s">
        <v>496</v>
      </c>
      <c r="D273" s="500" t="s">
        <v>22</v>
      </c>
      <c r="E273" s="500"/>
      <c r="F273" s="41" t="s">
        <v>874</v>
      </c>
      <c r="G273" s="158">
        <f>H273/48</f>
        <v>231.27083333333334</v>
      </c>
      <c r="H273" s="159">
        <v>11101</v>
      </c>
      <c r="I273" s="1"/>
      <c r="J273" s="144"/>
      <c r="K273" s="136"/>
      <c r="L273" s="137"/>
      <c r="M273" s="145"/>
      <c r="N273" s="146"/>
    </row>
    <row r="274" spans="1:14" ht="41.25" customHeight="1">
      <c r="A274" s="527"/>
      <c r="B274" s="528"/>
      <c r="C274" s="519"/>
      <c r="D274" s="519"/>
      <c r="E274" s="519"/>
      <c r="F274" s="504" t="s">
        <v>875</v>
      </c>
      <c r="G274" s="510">
        <f>H274/23</f>
        <v>247.08695652173913</v>
      </c>
      <c r="H274" s="511">
        <v>5683</v>
      </c>
      <c r="I274" s="1"/>
      <c r="J274" s="144"/>
      <c r="K274" s="136"/>
      <c r="L274" s="137"/>
      <c r="M274" s="145"/>
      <c r="N274" s="146"/>
    </row>
    <row r="275" spans="1:14" ht="42.75" customHeight="1" thickBot="1">
      <c r="A275" s="529"/>
      <c r="B275" s="530"/>
      <c r="C275" s="501"/>
      <c r="D275" s="501"/>
      <c r="E275" s="501"/>
      <c r="F275" s="505"/>
      <c r="G275" s="509"/>
      <c r="H275" s="503"/>
      <c r="I275" s="1"/>
      <c r="J275" s="144"/>
      <c r="K275" s="136"/>
      <c r="L275" s="137"/>
      <c r="M275" s="145"/>
      <c r="N275" s="146"/>
    </row>
    <row r="276" spans="1:14" ht="41.25" customHeight="1">
      <c r="A276" s="525" t="s">
        <v>499</v>
      </c>
      <c r="B276" s="526"/>
      <c r="C276" s="500" t="s">
        <v>496</v>
      </c>
      <c r="D276" s="500" t="s">
        <v>23</v>
      </c>
      <c r="E276" s="500"/>
      <c r="F276" s="40" t="s">
        <v>876</v>
      </c>
      <c r="G276" s="191">
        <f>H276/48</f>
        <v>199.14583333333334</v>
      </c>
      <c r="H276" s="192">
        <v>9559</v>
      </c>
      <c r="I276" s="1"/>
      <c r="J276" s="143"/>
      <c r="K276" s="143"/>
      <c r="L276" s="143"/>
      <c r="M276" s="143"/>
      <c r="N276" s="143"/>
    </row>
    <row r="277" spans="1:14" ht="41.25" customHeight="1">
      <c r="A277" s="527"/>
      <c r="B277" s="528"/>
      <c r="C277" s="519"/>
      <c r="D277" s="519"/>
      <c r="E277" s="519"/>
      <c r="F277" s="504" t="s">
        <v>877</v>
      </c>
      <c r="G277" s="510">
        <f>H277/23</f>
        <v>211.78260869565219</v>
      </c>
      <c r="H277" s="511">
        <v>4871</v>
      </c>
      <c r="I277" s="1"/>
      <c r="J277" s="143"/>
      <c r="K277" s="143"/>
      <c r="L277" s="143"/>
      <c r="M277" s="143"/>
      <c r="N277" s="143"/>
    </row>
    <row r="278" spans="1:14" ht="38.25" customHeight="1" thickBot="1">
      <c r="A278" s="529"/>
      <c r="B278" s="530"/>
      <c r="C278" s="501"/>
      <c r="D278" s="501"/>
      <c r="E278" s="501"/>
      <c r="F278" s="505"/>
      <c r="G278" s="509"/>
      <c r="H278" s="503"/>
      <c r="I278" s="1"/>
      <c r="J278" s="144"/>
      <c r="K278" s="136"/>
      <c r="L278" s="137"/>
      <c r="M278" s="145"/>
      <c r="N278" s="146"/>
    </row>
    <row r="279" spans="1:14" ht="41.25" customHeight="1">
      <c r="A279" s="525" t="s">
        <v>500</v>
      </c>
      <c r="B279" s="526"/>
      <c r="C279" s="500" t="s">
        <v>496</v>
      </c>
      <c r="D279" s="500" t="s">
        <v>23</v>
      </c>
      <c r="E279" s="500"/>
      <c r="F279" s="41" t="s">
        <v>878</v>
      </c>
      <c r="G279" s="158">
        <f>H279/48</f>
        <v>195.97916666666666</v>
      </c>
      <c r="H279" s="159">
        <v>9407</v>
      </c>
      <c r="I279" s="1"/>
      <c r="J279" s="143"/>
      <c r="K279" s="143"/>
      <c r="L279" s="143"/>
      <c r="M279" s="143"/>
      <c r="N279" s="143"/>
    </row>
    <row r="280" spans="1:14" ht="41.25" customHeight="1">
      <c r="A280" s="527"/>
      <c r="B280" s="528"/>
      <c r="C280" s="519"/>
      <c r="D280" s="519"/>
      <c r="E280" s="519"/>
      <c r="F280" s="504" t="s">
        <v>875</v>
      </c>
      <c r="G280" s="510">
        <f>H280/23</f>
        <v>209.2608695652174</v>
      </c>
      <c r="H280" s="511">
        <v>4813</v>
      </c>
      <c r="I280" s="1"/>
      <c r="J280" s="143"/>
      <c r="K280" s="143"/>
      <c r="L280" s="143"/>
      <c r="M280" s="143"/>
      <c r="N280" s="143"/>
    </row>
    <row r="281" spans="1:14" ht="42" customHeight="1" thickBot="1">
      <c r="A281" s="529"/>
      <c r="B281" s="530"/>
      <c r="C281" s="501"/>
      <c r="D281" s="501"/>
      <c r="E281" s="501"/>
      <c r="F281" s="505"/>
      <c r="G281" s="509"/>
      <c r="H281" s="503"/>
      <c r="I281" s="1"/>
      <c r="J281" s="7"/>
      <c r="K281" s="7"/>
    </row>
    <row r="282" spans="1:14" ht="41.25" customHeight="1">
      <c r="A282" s="525" t="s">
        <v>501</v>
      </c>
      <c r="B282" s="526"/>
      <c r="C282" s="500" t="s">
        <v>496</v>
      </c>
      <c r="D282" s="500" t="s">
        <v>497</v>
      </c>
      <c r="E282" s="642"/>
      <c r="F282" s="41" t="s">
        <v>879</v>
      </c>
      <c r="G282" s="158">
        <f>H282/48</f>
        <v>199</v>
      </c>
      <c r="H282" s="159">
        <v>9552</v>
      </c>
      <c r="I282" s="1"/>
      <c r="J282" s="7"/>
      <c r="K282" s="7"/>
    </row>
    <row r="283" spans="1:14" ht="41.25" customHeight="1">
      <c r="A283" s="527"/>
      <c r="B283" s="528"/>
      <c r="C283" s="519"/>
      <c r="D283" s="519"/>
      <c r="E283" s="643"/>
      <c r="F283" s="504" t="s">
        <v>880</v>
      </c>
      <c r="G283" s="510">
        <f>H283/23</f>
        <v>211.78260869565219</v>
      </c>
      <c r="H283" s="511">
        <v>4871</v>
      </c>
      <c r="I283" s="1"/>
      <c r="J283" s="7"/>
      <c r="K283" s="7"/>
    </row>
    <row r="284" spans="1:14" ht="38.25" customHeight="1" thickBot="1">
      <c r="A284" s="529"/>
      <c r="B284" s="530"/>
      <c r="C284" s="501"/>
      <c r="D284" s="501"/>
      <c r="E284" s="644"/>
      <c r="F284" s="505"/>
      <c r="G284" s="509"/>
      <c r="H284" s="503"/>
      <c r="I284" s="1"/>
      <c r="J284" s="7"/>
      <c r="K284" s="7"/>
    </row>
    <row r="285" spans="1:14" ht="22.7" customHeight="1" thickBot="1">
      <c r="A285" s="639" t="s">
        <v>624</v>
      </c>
      <c r="B285" s="640"/>
      <c r="C285" s="640"/>
      <c r="D285" s="640"/>
      <c r="E285" s="640"/>
      <c r="F285" s="640"/>
      <c r="G285" s="640"/>
      <c r="H285" s="641"/>
      <c r="I285" s="1"/>
      <c r="J285" s="7"/>
      <c r="K285" s="7"/>
    </row>
    <row r="286" spans="1:14" ht="76.5" customHeight="1">
      <c r="A286" s="557" t="s">
        <v>757</v>
      </c>
      <c r="B286" s="550"/>
      <c r="C286" s="500" t="s">
        <v>502</v>
      </c>
      <c r="D286" s="500">
        <v>120</v>
      </c>
      <c r="E286" s="500"/>
      <c r="F286" s="41" t="s">
        <v>516</v>
      </c>
      <c r="G286" s="158">
        <f>H286/43</f>
        <v>146.86046511627907</v>
      </c>
      <c r="H286" s="159">
        <v>6315</v>
      </c>
      <c r="I286" s="1"/>
      <c r="J286" s="7"/>
      <c r="K286" s="184"/>
    </row>
    <row r="287" spans="1:14" ht="45.75" customHeight="1">
      <c r="A287" s="558"/>
      <c r="B287" s="552"/>
      <c r="C287" s="519"/>
      <c r="D287" s="519"/>
      <c r="E287" s="605"/>
      <c r="F287" s="65" t="s">
        <v>507</v>
      </c>
      <c r="G287" s="191">
        <f>H287/21</f>
        <v>157.61904761904762</v>
      </c>
      <c r="H287" s="192">
        <v>3310</v>
      </c>
      <c r="I287" s="1"/>
      <c r="J287" s="7"/>
      <c r="K287" s="184"/>
    </row>
    <row r="288" spans="1:14" ht="35.25" customHeight="1">
      <c r="A288" s="558"/>
      <c r="B288" s="552"/>
      <c r="C288" s="519"/>
      <c r="D288" s="519"/>
      <c r="E288" s="604"/>
      <c r="F288" s="139" t="s">
        <v>503</v>
      </c>
      <c r="G288" s="191">
        <f>H288/9.5</f>
        <v>215.78947368421052</v>
      </c>
      <c r="H288" s="192">
        <v>2050</v>
      </c>
      <c r="I288" s="1"/>
      <c r="J288" s="7"/>
      <c r="K288" s="184"/>
    </row>
    <row r="289" spans="1:11" ht="37.5" customHeight="1">
      <c r="A289" s="558"/>
      <c r="B289" s="552"/>
      <c r="C289" s="519"/>
      <c r="D289" s="519"/>
      <c r="E289" s="519"/>
      <c r="F289" s="186" t="s">
        <v>504</v>
      </c>
      <c r="G289" s="191">
        <f>H289/3</f>
        <v>230</v>
      </c>
      <c r="H289" s="192">
        <v>690</v>
      </c>
      <c r="I289" s="1"/>
      <c r="J289" s="7"/>
      <c r="K289" s="136"/>
    </row>
    <row r="290" spans="1:11" ht="51.75" customHeight="1">
      <c r="A290" s="558"/>
      <c r="B290" s="552"/>
      <c r="C290" s="519"/>
      <c r="D290" s="519"/>
      <c r="E290" s="519"/>
      <c r="F290" s="324" t="s">
        <v>789</v>
      </c>
      <c r="G290" s="182">
        <f>H290/10</f>
        <v>210.4</v>
      </c>
      <c r="H290" s="296">
        <v>2104</v>
      </c>
      <c r="I290" s="1"/>
      <c r="J290" s="7"/>
      <c r="K290" s="137"/>
    </row>
    <row r="291" spans="1:11" ht="58.5" customHeight="1" thickBot="1">
      <c r="A291" s="559"/>
      <c r="B291" s="554"/>
      <c r="C291" s="501"/>
      <c r="D291" s="501"/>
      <c r="E291" s="501"/>
      <c r="F291" s="320" t="s">
        <v>790</v>
      </c>
      <c r="G291" s="173">
        <f>H291/5</f>
        <v>225.6</v>
      </c>
      <c r="H291" s="297">
        <v>1128</v>
      </c>
      <c r="I291" s="1"/>
      <c r="J291" s="7"/>
      <c r="K291" s="137"/>
    </row>
    <row r="292" spans="1:11" ht="60.75" customHeight="1">
      <c r="A292" s="538" t="s">
        <v>617</v>
      </c>
      <c r="B292" s="531"/>
      <c r="C292" s="500" t="s">
        <v>616</v>
      </c>
      <c r="D292" s="500">
        <v>160</v>
      </c>
      <c r="E292" s="500"/>
      <c r="F292" s="500" t="s">
        <v>615</v>
      </c>
      <c r="G292" s="508">
        <f>H292/43</f>
        <v>213.46511627906978</v>
      </c>
      <c r="H292" s="502">
        <v>9179</v>
      </c>
      <c r="I292" s="1"/>
      <c r="J292" s="7"/>
      <c r="K292" s="7"/>
    </row>
    <row r="293" spans="1:11" ht="52.5" customHeight="1" thickBot="1">
      <c r="A293" s="521"/>
      <c r="B293" s="522"/>
      <c r="C293" s="501"/>
      <c r="D293" s="501"/>
      <c r="E293" s="501"/>
      <c r="F293" s="501"/>
      <c r="G293" s="509"/>
      <c r="H293" s="503"/>
      <c r="I293" s="1"/>
      <c r="J293" s="202"/>
      <c r="K293" s="7"/>
    </row>
    <row r="294" spans="1:11" ht="39.75" customHeight="1">
      <c r="A294" s="624" t="s">
        <v>756</v>
      </c>
      <c r="B294" s="625"/>
      <c r="C294" s="500" t="s">
        <v>505</v>
      </c>
      <c r="D294" s="500">
        <v>80</v>
      </c>
      <c r="E294" s="519"/>
      <c r="F294" s="40" t="s">
        <v>517</v>
      </c>
      <c r="G294" s="191">
        <f>H294/40</f>
        <v>237.05</v>
      </c>
      <c r="H294" s="192">
        <v>9482</v>
      </c>
      <c r="I294" s="1"/>
      <c r="J294" s="7"/>
      <c r="K294" s="138"/>
    </row>
    <row r="295" spans="1:11" ht="60.75" customHeight="1">
      <c r="A295" s="626"/>
      <c r="B295" s="627"/>
      <c r="C295" s="519"/>
      <c r="D295" s="519"/>
      <c r="E295" s="605"/>
      <c r="F295" s="65" t="s">
        <v>508</v>
      </c>
      <c r="G295" s="191">
        <f>H295/20</f>
        <v>253.85</v>
      </c>
      <c r="H295" s="192">
        <v>5077</v>
      </c>
      <c r="I295" s="1"/>
      <c r="J295" s="7"/>
      <c r="K295" s="184"/>
    </row>
    <row r="296" spans="1:11" ht="24.75" customHeight="1">
      <c r="A296" s="626"/>
      <c r="B296" s="627"/>
      <c r="C296" s="519"/>
      <c r="D296" s="519"/>
      <c r="E296" s="604"/>
      <c r="F296" s="604" t="s">
        <v>506</v>
      </c>
      <c r="G296" s="510">
        <f>H296/2.8</f>
        <v>356.42857142857144</v>
      </c>
      <c r="H296" s="511">
        <v>998</v>
      </c>
      <c r="I296" s="1"/>
      <c r="J296" s="7"/>
      <c r="K296" s="184"/>
    </row>
    <row r="297" spans="1:11" ht="25.5" customHeight="1">
      <c r="A297" s="626"/>
      <c r="B297" s="627"/>
      <c r="C297" s="519"/>
      <c r="D297" s="519"/>
      <c r="E297" s="519"/>
      <c r="F297" s="605"/>
      <c r="G297" s="597"/>
      <c r="H297" s="598"/>
      <c r="I297" s="1"/>
      <c r="J297" s="7"/>
      <c r="K297" s="136"/>
    </row>
    <row r="298" spans="1:11" ht="52.5" customHeight="1">
      <c r="A298" s="626"/>
      <c r="B298" s="627"/>
      <c r="C298" s="519"/>
      <c r="D298" s="519"/>
      <c r="E298" s="519"/>
      <c r="F298" s="324" t="s">
        <v>791</v>
      </c>
      <c r="G298" s="182">
        <f>H298/10</f>
        <v>327.3</v>
      </c>
      <c r="H298" s="296">
        <v>3273</v>
      </c>
      <c r="I298" s="1"/>
      <c r="J298" s="7"/>
      <c r="K298" s="137"/>
    </row>
    <row r="299" spans="1:11" ht="56.25" customHeight="1" thickBot="1">
      <c r="A299" s="628"/>
      <c r="B299" s="629"/>
      <c r="C299" s="501"/>
      <c r="D299" s="501"/>
      <c r="E299" s="501"/>
      <c r="F299" s="320" t="s">
        <v>792</v>
      </c>
      <c r="G299" s="173">
        <f>H299/5</f>
        <v>350.6</v>
      </c>
      <c r="H299" s="297">
        <v>1753</v>
      </c>
      <c r="I299" s="1"/>
      <c r="J299" s="7"/>
      <c r="K299" s="137"/>
    </row>
    <row r="300" spans="1:11" ht="154.5" customHeight="1" thickBot="1">
      <c r="A300" s="619" t="s">
        <v>618</v>
      </c>
      <c r="B300" s="620"/>
      <c r="C300" s="11" t="s">
        <v>619</v>
      </c>
      <c r="D300" s="11" t="s">
        <v>620</v>
      </c>
      <c r="E300" s="11"/>
      <c r="F300" s="118" t="s">
        <v>845</v>
      </c>
      <c r="G300" s="162">
        <f>H300/0.75</f>
        <v>1344</v>
      </c>
      <c r="H300" s="163">
        <v>1008</v>
      </c>
      <c r="I300" s="1"/>
      <c r="J300" s="194"/>
      <c r="K300" s="7"/>
    </row>
    <row r="301" spans="1:11" ht="48" customHeight="1">
      <c r="A301" s="539" t="s">
        <v>509</v>
      </c>
      <c r="B301" s="540"/>
      <c r="C301" s="322" t="s">
        <v>427</v>
      </c>
      <c r="D301" s="322" t="s">
        <v>428</v>
      </c>
      <c r="E301" s="603"/>
      <c r="F301" s="500" t="s">
        <v>869</v>
      </c>
      <c r="G301" s="508">
        <f>H301/48</f>
        <v>272.54166666666669</v>
      </c>
      <c r="H301" s="502">
        <v>13082</v>
      </c>
      <c r="I301" s="1"/>
      <c r="J301" s="7"/>
      <c r="K301" s="7"/>
    </row>
    <row r="302" spans="1:11" ht="45.75" customHeight="1">
      <c r="A302" s="539"/>
      <c r="B302" s="540"/>
      <c r="C302" s="323" t="s">
        <v>429</v>
      </c>
      <c r="D302" s="323" t="s">
        <v>430</v>
      </c>
      <c r="E302" s="603"/>
      <c r="F302" s="519"/>
      <c r="G302" s="617"/>
      <c r="H302" s="618"/>
      <c r="I302" s="1"/>
      <c r="J302" s="7"/>
      <c r="K302" s="7"/>
    </row>
    <row r="303" spans="1:11" ht="60.75" customHeight="1">
      <c r="A303" s="539"/>
      <c r="B303" s="540"/>
      <c r="C303" s="323" t="s">
        <v>431</v>
      </c>
      <c r="D303" s="323" t="s">
        <v>432</v>
      </c>
      <c r="E303" s="603"/>
      <c r="F303" s="519"/>
      <c r="G303" s="617"/>
      <c r="H303" s="618"/>
      <c r="I303" s="1"/>
      <c r="J303" s="7"/>
      <c r="K303" s="7"/>
    </row>
    <row r="304" spans="1:11" ht="43.5" customHeight="1">
      <c r="A304" s="539"/>
      <c r="B304" s="540"/>
      <c r="C304" s="323" t="s">
        <v>433</v>
      </c>
      <c r="D304" s="323" t="s">
        <v>428</v>
      </c>
      <c r="E304" s="603"/>
      <c r="F304" s="519"/>
      <c r="G304" s="617"/>
      <c r="H304" s="618"/>
      <c r="I304" s="1"/>
      <c r="J304" s="7"/>
      <c r="K304" s="7"/>
    </row>
    <row r="305" spans="1:11" ht="49.5" customHeight="1">
      <c r="A305" s="539"/>
      <c r="B305" s="540"/>
      <c r="C305" s="323" t="s">
        <v>429</v>
      </c>
      <c r="D305" s="323" t="s">
        <v>430</v>
      </c>
      <c r="E305" s="603"/>
      <c r="F305" s="519"/>
      <c r="G305" s="617"/>
      <c r="H305" s="618"/>
      <c r="I305" s="1"/>
      <c r="J305" s="7"/>
      <c r="K305" s="7"/>
    </row>
    <row r="306" spans="1:11" ht="47.25" customHeight="1" thickBot="1">
      <c r="A306" s="539"/>
      <c r="B306" s="540"/>
      <c r="C306" s="321" t="s">
        <v>431</v>
      </c>
      <c r="D306" s="321" t="s">
        <v>432</v>
      </c>
      <c r="E306" s="603"/>
      <c r="F306" s="501"/>
      <c r="G306" s="509"/>
      <c r="H306" s="503"/>
      <c r="I306" s="1"/>
      <c r="J306" s="7"/>
      <c r="K306" s="7"/>
    </row>
    <row r="307" spans="1:11" ht="46.5" customHeight="1">
      <c r="A307" s="606" t="s">
        <v>627</v>
      </c>
      <c r="B307" s="607"/>
      <c r="C307" s="636" t="s">
        <v>629</v>
      </c>
      <c r="D307" s="625"/>
      <c r="E307" s="615"/>
      <c r="F307" s="633" t="s">
        <v>628</v>
      </c>
      <c r="G307" s="508">
        <f>H307/0.3</f>
        <v>953.33333333333337</v>
      </c>
      <c r="H307" s="630">
        <v>286</v>
      </c>
      <c r="I307" s="1"/>
      <c r="J307" s="7"/>
      <c r="K307" s="7"/>
    </row>
    <row r="308" spans="1:11" ht="47.25" customHeight="1">
      <c r="A308" s="608"/>
      <c r="B308" s="609"/>
      <c r="C308" s="637"/>
      <c r="D308" s="627"/>
      <c r="E308" s="603"/>
      <c r="F308" s="634"/>
      <c r="G308" s="617"/>
      <c r="H308" s="631"/>
      <c r="I308" s="1"/>
      <c r="J308" s="7"/>
      <c r="K308" s="7"/>
    </row>
    <row r="309" spans="1:11" ht="54.75" customHeight="1" thickBot="1">
      <c r="A309" s="608"/>
      <c r="B309" s="609"/>
      <c r="C309" s="638"/>
      <c r="D309" s="629"/>
      <c r="E309" s="616"/>
      <c r="F309" s="635"/>
      <c r="G309" s="509"/>
      <c r="H309" s="632"/>
      <c r="I309" s="1"/>
      <c r="J309" s="7"/>
      <c r="K309" s="7"/>
    </row>
    <row r="310" spans="1:11" ht="0.75" customHeight="1" thickBot="1">
      <c r="A310" s="606"/>
      <c r="B310" s="607"/>
      <c r="C310" s="612"/>
      <c r="D310" s="615"/>
      <c r="E310" s="615"/>
      <c r="F310" s="217"/>
      <c r="G310" s="158"/>
      <c r="H310" s="218"/>
      <c r="I310" s="1"/>
      <c r="J310" s="7"/>
      <c r="K310" s="7"/>
    </row>
    <row r="311" spans="1:11" ht="47.25" hidden="1" customHeight="1">
      <c r="A311" s="608"/>
      <c r="B311" s="609"/>
      <c r="C311" s="613"/>
      <c r="D311" s="603"/>
      <c r="E311" s="603"/>
      <c r="F311" s="214"/>
      <c r="G311" s="182"/>
      <c r="H311" s="216"/>
      <c r="I311" s="1"/>
      <c r="J311" s="7"/>
      <c r="K311" s="7"/>
    </row>
    <row r="312" spans="1:11" ht="51" hidden="1" customHeight="1">
      <c r="A312" s="608"/>
      <c r="B312" s="609"/>
      <c r="C312" s="613"/>
      <c r="D312" s="603"/>
      <c r="E312" s="215"/>
      <c r="F312" s="214"/>
      <c r="G312" s="182"/>
      <c r="H312" s="219"/>
      <c r="I312" s="1"/>
      <c r="J312" s="7"/>
      <c r="K312" s="7"/>
    </row>
    <row r="313" spans="1:11" ht="54.75" hidden="1" customHeight="1">
      <c r="A313" s="608"/>
      <c r="B313" s="609"/>
      <c r="C313" s="613"/>
      <c r="D313" s="603"/>
      <c r="E313" s="215"/>
      <c r="F313" s="214"/>
      <c r="G313" s="182"/>
      <c r="H313" s="220"/>
      <c r="I313" s="1"/>
      <c r="J313" s="7"/>
      <c r="K313" s="7"/>
    </row>
    <row r="314" spans="1:11" ht="48.75" hidden="1" customHeight="1" thickBot="1">
      <c r="A314" s="610"/>
      <c r="B314" s="611"/>
      <c r="C314" s="614"/>
      <c r="D314" s="616"/>
      <c r="E314" s="213"/>
      <c r="F314" s="221"/>
      <c r="G314" s="173"/>
      <c r="H314" s="222"/>
      <c r="I314" s="1"/>
      <c r="J314" s="7"/>
      <c r="K314" s="7"/>
    </row>
    <row r="315" spans="1:11" ht="1.5" customHeight="1">
      <c r="A315" s="621"/>
      <c r="B315" s="622"/>
      <c r="C315" s="622"/>
      <c r="D315" s="622"/>
      <c r="E315" s="622"/>
      <c r="F315" s="622"/>
      <c r="G315" s="622"/>
      <c r="H315" s="623"/>
      <c r="I315" s="1"/>
      <c r="J315" s="7"/>
      <c r="K315" s="7"/>
    </row>
    <row r="316" spans="1:11" ht="39.75" hidden="1" customHeight="1">
      <c r="A316" s="599"/>
      <c r="B316" s="600"/>
      <c r="C316" s="604"/>
      <c r="D316" s="555"/>
      <c r="E316" s="555"/>
      <c r="F316" s="181"/>
      <c r="G316" s="182"/>
      <c r="H316" s="183"/>
      <c r="I316" s="1"/>
      <c r="J316" s="7"/>
      <c r="K316" s="7"/>
    </row>
    <row r="317" spans="1:11" ht="87.75" hidden="1" customHeight="1">
      <c r="A317" s="601"/>
      <c r="B317" s="602"/>
      <c r="C317" s="605"/>
      <c r="D317" s="545"/>
      <c r="E317" s="545"/>
      <c r="F317" s="139"/>
      <c r="G317" s="182"/>
      <c r="H317" s="183"/>
      <c r="I317" s="1"/>
      <c r="J317" s="7"/>
      <c r="K317" s="7"/>
    </row>
    <row r="318" spans="1:11" ht="15.75" customHeight="1">
      <c r="A318" s="241"/>
      <c r="B318" s="179"/>
      <c r="C318" s="180"/>
      <c r="D318" s="194"/>
      <c r="E318" s="194"/>
      <c r="F318" s="194"/>
      <c r="G318" s="194"/>
      <c r="H318" s="325"/>
      <c r="I318" s="327"/>
      <c r="J318" s="7"/>
      <c r="K318" s="7"/>
    </row>
    <row r="319" spans="1:11" ht="9.75" customHeight="1">
      <c r="A319" s="164"/>
      <c r="B319" s="164"/>
      <c r="C319" s="164"/>
      <c r="D319" s="164"/>
      <c r="E319" s="164"/>
      <c r="F319" s="164"/>
      <c r="G319" s="164"/>
      <c r="H319" s="164"/>
      <c r="I319" s="7"/>
      <c r="J319" s="7"/>
      <c r="K319" s="7"/>
    </row>
    <row r="320" spans="1:11" ht="19.5" customHeight="1">
      <c r="A320" s="143"/>
      <c r="B320" s="240"/>
      <c r="C320" s="240"/>
      <c r="D320" s="240"/>
      <c r="E320" s="240"/>
      <c r="F320" s="240"/>
      <c r="G320" s="240"/>
      <c r="H320" s="326"/>
      <c r="I320" s="7"/>
      <c r="J320" s="7"/>
      <c r="K320" s="7"/>
    </row>
    <row r="321" spans="1:9" ht="19.5" customHeight="1">
      <c r="A321" s="328"/>
      <c r="B321" s="5"/>
      <c r="C321" s="5"/>
      <c r="D321" s="5"/>
      <c r="E321" s="5"/>
      <c r="F321" s="5"/>
      <c r="G321" s="5"/>
      <c r="H321" s="4"/>
      <c r="I321" s="7"/>
    </row>
    <row r="322" spans="1:9" ht="12" customHeight="1">
      <c r="A322" s="6"/>
      <c r="B322" s="5"/>
      <c r="C322" s="5"/>
      <c r="D322" s="5"/>
      <c r="E322" s="5"/>
      <c r="F322" s="5"/>
      <c r="G322" s="5"/>
      <c r="H322" s="4"/>
      <c r="I322" s="7"/>
    </row>
    <row r="323" spans="1:9" ht="9.75" customHeight="1">
      <c r="H323" s="3"/>
      <c r="I323" s="1"/>
    </row>
    <row r="324" spans="1:9" ht="15.95" customHeight="1">
      <c r="A324" s="7"/>
    </row>
  </sheetData>
  <sheetProtection selectLockedCells="1" selectUnlockedCells="1"/>
  <mergeCells count="176">
    <mergeCell ref="G239:G240"/>
    <mergeCell ref="F239:F240"/>
    <mergeCell ref="F242:H242"/>
    <mergeCell ref="F241:H241"/>
    <mergeCell ref="F296:F297"/>
    <mergeCell ref="G296:G297"/>
    <mergeCell ref="H296:H297"/>
    <mergeCell ref="A266:B267"/>
    <mergeCell ref="C266:C267"/>
    <mergeCell ref="A272:H272"/>
    <mergeCell ref="A282:B284"/>
    <mergeCell ref="E266:E267"/>
    <mergeCell ref="E270:E271"/>
    <mergeCell ref="A269:B269"/>
    <mergeCell ref="A268:B268"/>
    <mergeCell ref="H268:H269"/>
    <mergeCell ref="F268:F269"/>
    <mergeCell ref="F277:F278"/>
    <mergeCell ref="G277:G278"/>
    <mergeCell ref="H277:H278"/>
    <mergeCell ref="F280:F281"/>
    <mergeCell ref="G280:G281"/>
    <mergeCell ref="D268:D269"/>
    <mergeCell ref="C268:C269"/>
    <mergeCell ref="F266:F267"/>
    <mergeCell ref="G266:G267"/>
    <mergeCell ref="D273:D275"/>
    <mergeCell ref="D282:D284"/>
    <mergeCell ref="E273:E275"/>
    <mergeCell ref="H280:H281"/>
    <mergeCell ref="F283:F284"/>
    <mergeCell ref="E276:E278"/>
    <mergeCell ref="E282:E284"/>
    <mergeCell ref="G283:G284"/>
    <mergeCell ref="H283:H284"/>
    <mergeCell ref="E268:E269"/>
    <mergeCell ref="C282:C284"/>
    <mergeCell ref="A285:H285"/>
    <mergeCell ref="A292:B293"/>
    <mergeCell ref="C292:C293"/>
    <mergeCell ref="A276:B278"/>
    <mergeCell ref="D279:D281"/>
    <mergeCell ref="A279:B281"/>
    <mergeCell ref="C273:C275"/>
    <mergeCell ref="C276:C278"/>
    <mergeCell ref="D276:D278"/>
    <mergeCell ref="A273:B275"/>
    <mergeCell ref="C279:C281"/>
    <mergeCell ref="E279:E281"/>
    <mergeCell ref="F301:F306"/>
    <mergeCell ref="G301:G306"/>
    <mergeCell ref="H301:H306"/>
    <mergeCell ref="E286:E287"/>
    <mergeCell ref="A300:B300"/>
    <mergeCell ref="A315:H315"/>
    <mergeCell ref="A294:B299"/>
    <mergeCell ref="C294:C299"/>
    <mergeCell ref="D294:D299"/>
    <mergeCell ref="D292:D293"/>
    <mergeCell ref="E296:E299"/>
    <mergeCell ref="E292:E293"/>
    <mergeCell ref="E294:E295"/>
    <mergeCell ref="H307:H309"/>
    <mergeCell ref="G307:G309"/>
    <mergeCell ref="F307:F309"/>
    <mergeCell ref="E307:E309"/>
    <mergeCell ref="C307:D309"/>
    <mergeCell ref="F292:F293"/>
    <mergeCell ref="A286:B291"/>
    <mergeCell ref="C286:C291"/>
    <mergeCell ref="D286:D291"/>
    <mergeCell ref="E288:E291"/>
    <mergeCell ref="A316:B317"/>
    <mergeCell ref="E301:E306"/>
    <mergeCell ref="A301:B306"/>
    <mergeCell ref="C316:C317"/>
    <mergeCell ref="D316:D317"/>
    <mergeCell ref="E316:E317"/>
    <mergeCell ref="A310:B314"/>
    <mergeCell ref="C310:C314"/>
    <mergeCell ref="D310:D314"/>
    <mergeCell ref="E310:E311"/>
    <mergeCell ref="A307:B309"/>
    <mergeCell ref="B1:F1"/>
    <mergeCell ref="G1:H1"/>
    <mergeCell ref="E218:E219"/>
    <mergeCell ref="E225:E226"/>
    <mergeCell ref="G2:H2"/>
    <mergeCell ref="A217:H217"/>
    <mergeCell ref="C214:C216"/>
    <mergeCell ref="F214:F216"/>
    <mergeCell ref="H214:H216"/>
    <mergeCell ref="G214:G216"/>
    <mergeCell ref="A2:C2"/>
    <mergeCell ref="D2:F2"/>
    <mergeCell ref="F3:H3"/>
    <mergeCell ref="A4:H4"/>
    <mergeCell ref="A214:B216"/>
    <mergeCell ref="D214:D216"/>
    <mergeCell ref="A3:E3"/>
    <mergeCell ref="E214:E216"/>
    <mergeCell ref="F220:F221"/>
    <mergeCell ref="G220:G221"/>
    <mergeCell ref="H220:H221"/>
    <mergeCell ref="J244:J245"/>
    <mergeCell ref="E232:E233"/>
    <mergeCell ref="C246:C249"/>
    <mergeCell ref="A245:H245"/>
    <mergeCell ref="D246:D249"/>
    <mergeCell ref="A218:B224"/>
    <mergeCell ref="C218:C224"/>
    <mergeCell ref="D218:D224"/>
    <mergeCell ref="E220:E224"/>
    <mergeCell ref="A225:B231"/>
    <mergeCell ref="C225:C231"/>
    <mergeCell ref="D225:D231"/>
    <mergeCell ref="E227:E231"/>
    <mergeCell ref="A232:B238"/>
    <mergeCell ref="C232:C238"/>
    <mergeCell ref="D232:D238"/>
    <mergeCell ref="C239:C243"/>
    <mergeCell ref="D239:D243"/>
    <mergeCell ref="E234:E238"/>
    <mergeCell ref="A239:B243"/>
    <mergeCell ref="E246:E249"/>
    <mergeCell ref="A244:B244"/>
    <mergeCell ref="E239:E243"/>
    <mergeCell ref="H239:H240"/>
    <mergeCell ref="G264:G265"/>
    <mergeCell ref="A246:B249"/>
    <mergeCell ref="C260:C261"/>
    <mergeCell ref="D266:D267"/>
    <mergeCell ref="A271:B271"/>
    <mergeCell ref="A270:B270"/>
    <mergeCell ref="D270:D271"/>
    <mergeCell ref="C270:C271"/>
    <mergeCell ref="A263:B263"/>
    <mergeCell ref="A262:B262"/>
    <mergeCell ref="C262:C263"/>
    <mergeCell ref="A250:B251"/>
    <mergeCell ref="C250:C251"/>
    <mergeCell ref="A255:B257"/>
    <mergeCell ref="C255:C257"/>
    <mergeCell ref="D255:D257"/>
    <mergeCell ref="D260:D261"/>
    <mergeCell ref="A264:B265"/>
    <mergeCell ref="A260:B261"/>
    <mergeCell ref="D264:D265"/>
    <mergeCell ref="D250:D251"/>
    <mergeCell ref="A254:H254"/>
    <mergeCell ref="C264:C265"/>
    <mergeCell ref="G268:G269"/>
    <mergeCell ref="F264:F265"/>
    <mergeCell ref="H266:H267"/>
    <mergeCell ref="F274:F275"/>
    <mergeCell ref="E262:E263"/>
    <mergeCell ref="G292:G293"/>
    <mergeCell ref="H292:H293"/>
    <mergeCell ref="G274:G275"/>
    <mergeCell ref="H274:H275"/>
    <mergeCell ref="E250:E251"/>
    <mergeCell ref="A252:H252"/>
    <mergeCell ref="A253:B253"/>
    <mergeCell ref="E260:E261"/>
    <mergeCell ref="E264:E265"/>
    <mergeCell ref="E255:E257"/>
    <mergeCell ref="F250:F251"/>
    <mergeCell ref="D258:D259"/>
    <mergeCell ref="C258:C259"/>
    <mergeCell ref="A259:B259"/>
    <mergeCell ref="A258:B258"/>
    <mergeCell ref="E258:E259"/>
    <mergeCell ref="D262:D263"/>
    <mergeCell ref="H250:H251"/>
    <mergeCell ref="G250:G251"/>
    <mergeCell ref="H264:H265"/>
  </mergeCells>
  <hyperlinks>
    <hyperlink ref="D2" r:id="rId1"/>
    <hyperlink ref="E2" r:id="rId2" display="mailto:info@rubezhspb.ru?subject=%D0%97%D0%90%D0%9F%D0%A0%D0%9E%D0%A1"/>
    <hyperlink ref="G2" r:id="rId3"/>
    <hyperlink ref="F2" r:id="rId4" display="mailto:info@rubezhspb.ru?subject=%D0%97%D0%90%D0%9F%D0%A0%D0%9E%D0%A1"/>
  </hyperlinks>
  <pageMargins left="0.31496062992125984" right="0.11811023622047245" top="0" bottom="0.59055118110236227" header="0" footer="0"/>
  <pageSetup paperSize="9" scale="35" fitToHeight="0" orientation="portrait" r:id="rId5"/>
  <headerFooter differentOddEven="1" alignWithMargins="0"/>
  <rowBreaks count="1" manualBreakCount="1">
    <brk id="293" max="16383" man="1"/>
  </rowBreaks>
  <drawing r:id="rId6"/>
</worksheet>
</file>

<file path=xl/worksheets/sheet3.xml><?xml version="1.0" encoding="utf-8"?>
<worksheet xmlns="http://schemas.openxmlformats.org/spreadsheetml/2006/main" xmlns:r="http://schemas.openxmlformats.org/officeDocument/2006/relationships">
  <sheetPr enableFormatConditionsCalculation="0">
    <tabColor rgb="FF00B050"/>
    <pageSetUpPr fitToPage="1"/>
  </sheetPr>
  <dimension ref="A1:R168"/>
  <sheetViews>
    <sheetView zoomScale="70" zoomScaleNormal="70" workbookViewId="0">
      <selection activeCell="B1" sqref="B1:C2"/>
    </sheetView>
  </sheetViews>
  <sheetFormatPr defaultColWidth="9.140625" defaultRowHeight="12.75"/>
  <cols>
    <col min="1" max="1" width="3.42578125" style="1" customWidth="1"/>
    <col min="2" max="2" width="17.7109375" style="1" customWidth="1"/>
    <col min="3" max="3" width="35.85546875" style="1" customWidth="1"/>
    <col min="4" max="4" width="25.85546875" style="1" customWidth="1"/>
    <col min="5" max="5" width="16.140625" style="1" customWidth="1"/>
    <col min="6" max="6" width="17" style="1" customWidth="1"/>
    <col min="7" max="7" width="13.85546875" style="1" customWidth="1"/>
    <col min="8" max="8" width="13.28515625" style="1" customWidth="1"/>
    <col min="9" max="9" width="20" style="1" customWidth="1"/>
    <col min="10" max="10" width="13.28515625" style="1" customWidth="1"/>
    <col min="11" max="11" width="15" style="3" customWidth="1"/>
    <col min="12" max="12" width="44.140625" style="3" customWidth="1"/>
    <col min="13" max="13" width="9.7109375" style="2" hidden="1" customWidth="1"/>
    <col min="14" max="14" width="9.42578125" style="2" hidden="1" customWidth="1"/>
    <col min="15" max="15" width="0.140625" style="1" customWidth="1"/>
    <col min="16" max="16384" width="9.140625" style="1"/>
  </cols>
  <sheetData>
    <row r="1" spans="1:15" ht="56.25" customHeight="1">
      <c r="A1" s="270"/>
      <c r="B1" s="701" t="s">
        <v>19</v>
      </c>
      <c r="C1" s="697"/>
      <c r="D1" s="703" t="s">
        <v>144</v>
      </c>
      <c r="E1" s="703"/>
      <c r="F1" s="703"/>
      <c r="G1" s="703"/>
      <c r="H1" s="703"/>
      <c r="I1" s="703"/>
      <c r="J1" s="703"/>
      <c r="K1" s="697"/>
      <c r="L1" s="697"/>
      <c r="M1" s="362"/>
      <c r="N1" s="362"/>
      <c r="O1" s="363"/>
    </row>
    <row r="2" spans="1:15" ht="54" customHeight="1">
      <c r="A2" s="271"/>
      <c r="B2" s="702"/>
      <c r="C2" s="698"/>
      <c r="D2" s="704"/>
      <c r="E2" s="704"/>
      <c r="F2" s="704"/>
      <c r="G2" s="704"/>
      <c r="H2" s="704"/>
      <c r="I2" s="704"/>
      <c r="J2" s="704"/>
      <c r="K2" s="698"/>
      <c r="L2" s="698"/>
      <c r="M2" s="364"/>
      <c r="N2" s="364"/>
      <c r="O2" s="365"/>
    </row>
    <row r="3" spans="1:15" ht="59.25" customHeight="1">
      <c r="A3" s="271"/>
      <c r="B3" s="707" t="s">
        <v>550</v>
      </c>
      <c r="C3" s="471"/>
      <c r="D3" s="471"/>
      <c r="E3" s="699" t="s">
        <v>551</v>
      </c>
      <c r="F3" s="699"/>
      <c r="G3" s="699"/>
      <c r="H3" s="699" t="s">
        <v>521</v>
      </c>
      <c r="I3" s="699"/>
      <c r="J3" s="699"/>
      <c r="K3" s="699"/>
      <c r="L3" s="699"/>
      <c r="M3" s="699"/>
      <c r="N3" s="699"/>
      <c r="O3" s="709"/>
    </row>
    <row r="4" spans="1:15" ht="49.5" customHeight="1">
      <c r="A4" s="271"/>
      <c r="B4" s="705" t="s">
        <v>76</v>
      </c>
      <c r="C4" s="706"/>
      <c r="D4" s="706"/>
      <c r="E4" s="706"/>
      <c r="F4" s="706"/>
      <c r="G4" s="706"/>
      <c r="H4" s="700" t="s">
        <v>824</v>
      </c>
      <c r="I4" s="700"/>
      <c r="J4" s="700"/>
      <c r="K4" s="700"/>
      <c r="L4" s="700"/>
      <c r="M4" s="364"/>
      <c r="N4" s="364"/>
      <c r="O4" s="365"/>
    </row>
    <row r="5" spans="1:15" ht="0.6" hidden="1" customHeight="1">
      <c r="A5" s="271"/>
      <c r="B5" s="329"/>
      <c r="C5" s="366"/>
      <c r="D5" s="367"/>
      <c r="E5" s="367"/>
      <c r="F5" s="367"/>
      <c r="G5" s="367"/>
      <c r="H5" s="367"/>
      <c r="I5" s="368"/>
      <c r="J5" s="368"/>
      <c r="K5" s="368"/>
      <c r="L5" s="368"/>
      <c r="M5" s="364"/>
      <c r="N5" s="364"/>
      <c r="O5" s="365"/>
    </row>
    <row r="6" spans="1:15" ht="37.700000000000003" customHeight="1">
      <c r="A6" s="271"/>
      <c r="B6" s="369" t="s">
        <v>839</v>
      </c>
      <c r="C6" s="370" t="s">
        <v>12</v>
      </c>
      <c r="D6" s="708" t="s">
        <v>14</v>
      </c>
      <c r="E6" s="708"/>
      <c r="F6" s="708"/>
      <c r="G6" s="708"/>
      <c r="H6" s="708"/>
      <c r="I6" s="708"/>
      <c r="J6" s="371" t="s">
        <v>42</v>
      </c>
      <c r="K6" s="357" t="s">
        <v>77</v>
      </c>
      <c r="L6" s="357" t="s">
        <v>43</v>
      </c>
      <c r="M6" s="364"/>
      <c r="N6" s="364"/>
      <c r="O6" s="365"/>
    </row>
    <row r="7" spans="1:15" ht="21" customHeight="1">
      <c r="A7" s="271"/>
      <c r="B7" s="695" t="s">
        <v>78</v>
      </c>
      <c r="C7" s="696"/>
      <c r="D7" s="696"/>
      <c r="E7" s="696"/>
      <c r="F7" s="696"/>
      <c r="G7" s="696"/>
      <c r="H7" s="696"/>
      <c r="I7" s="696"/>
      <c r="J7" s="696"/>
      <c r="K7" s="696"/>
      <c r="L7" s="696"/>
      <c r="M7" s="364"/>
      <c r="N7" s="364"/>
      <c r="O7" s="365"/>
    </row>
    <row r="8" spans="1:15" ht="40.5" customHeight="1">
      <c r="A8" s="271"/>
      <c r="B8" s="668"/>
      <c r="C8" s="666" t="s">
        <v>825</v>
      </c>
      <c r="D8" s="665" t="s">
        <v>79</v>
      </c>
      <c r="E8" s="665"/>
      <c r="F8" s="665"/>
      <c r="G8" s="665"/>
      <c r="H8" s="665"/>
      <c r="I8" s="665"/>
      <c r="J8" s="360" t="s">
        <v>80</v>
      </c>
      <c r="K8" s="372">
        <v>6.25E-2</v>
      </c>
      <c r="L8" s="373">
        <v>820</v>
      </c>
      <c r="M8" s="364">
        <f>L8/1.18</f>
        <v>694.9152542372882</v>
      </c>
      <c r="N8" s="374">
        <f>K8/1.18</f>
        <v>5.2966101694915259E-2</v>
      </c>
      <c r="O8" s="365"/>
    </row>
    <row r="9" spans="1:15" ht="40.5" customHeight="1">
      <c r="A9" s="271"/>
      <c r="B9" s="668"/>
      <c r="C9" s="666"/>
      <c r="D9" s="665"/>
      <c r="E9" s="665"/>
      <c r="F9" s="665"/>
      <c r="G9" s="665"/>
      <c r="H9" s="665"/>
      <c r="I9" s="665"/>
      <c r="J9" s="360" t="s">
        <v>81</v>
      </c>
      <c r="K9" s="355" t="s">
        <v>82</v>
      </c>
      <c r="L9" s="373">
        <v>566</v>
      </c>
      <c r="M9" s="364">
        <f t="shared" ref="M9:M28" si="0">L9/1.18</f>
        <v>479.66101694915255</v>
      </c>
      <c r="N9" s="374">
        <f t="shared" ref="N9:N28" si="1">K9/1.18</f>
        <v>3.825329566854991E-2</v>
      </c>
      <c r="O9" s="365"/>
    </row>
    <row r="10" spans="1:15" ht="30.75" customHeight="1">
      <c r="A10" s="271"/>
      <c r="B10" s="668"/>
      <c r="C10" s="666" t="s">
        <v>826</v>
      </c>
      <c r="D10" s="665" t="s">
        <v>83</v>
      </c>
      <c r="E10" s="665"/>
      <c r="F10" s="665"/>
      <c r="G10" s="665"/>
      <c r="H10" s="665"/>
      <c r="I10" s="665"/>
      <c r="J10" s="360" t="s">
        <v>84</v>
      </c>
      <c r="K10" s="355" t="s">
        <v>85</v>
      </c>
      <c r="L10" s="373">
        <v>423</v>
      </c>
      <c r="M10" s="364">
        <f t="shared" si="0"/>
        <v>358.47457627118644</v>
      </c>
      <c r="N10" s="374">
        <f t="shared" si="1"/>
        <v>3.589924670433145E-2</v>
      </c>
      <c r="O10" s="365"/>
    </row>
    <row r="11" spans="1:15" ht="30.75" customHeight="1">
      <c r="A11" s="271"/>
      <c r="B11" s="668"/>
      <c r="C11" s="666"/>
      <c r="D11" s="665"/>
      <c r="E11" s="665"/>
      <c r="F11" s="665"/>
      <c r="G11" s="665"/>
      <c r="H11" s="665"/>
      <c r="I11" s="665"/>
      <c r="J11" s="360" t="s">
        <v>55</v>
      </c>
      <c r="K11" s="355" t="s">
        <v>85</v>
      </c>
      <c r="L11" s="373">
        <v>1306</v>
      </c>
      <c r="M11" s="364">
        <f t="shared" si="0"/>
        <v>1106.7796610169491</v>
      </c>
      <c r="N11" s="374">
        <f t="shared" si="1"/>
        <v>3.589924670433145E-2</v>
      </c>
      <c r="O11" s="365"/>
    </row>
    <row r="12" spans="1:15" ht="30.75" customHeight="1">
      <c r="A12" s="271"/>
      <c r="B12" s="668"/>
      <c r="C12" s="666"/>
      <c r="D12" s="665"/>
      <c r="E12" s="665"/>
      <c r="F12" s="665"/>
      <c r="G12" s="665"/>
      <c r="H12" s="665"/>
      <c r="I12" s="665"/>
      <c r="J12" s="360" t="s">
        <v>86</v>
      </c>
      <c r="K12" s="355" t="s">
        <v>85</v>
      </c>
      <c r="L12" s="373">
        <v>5024</v>
      </c>
      <c r="M12" s="364">
        <f t="shared" si="0"/>
        <v>4257.6271186440681</v>
      </c>
      <c r="N12" s="374">
        <f t="shared" si="1"/>
        <v>3.589924670433145E-2</v>
      </c>
      <c r="O12" s="365"/>
    </row>
    <row r="13" spans="1:15" ht="45" customHeight="1">
      <c r="A13" s="271"/>
      <c r="B13" s="668"/>
      <c r="C13" s="666" t="s">
        <v>827</v>
      </c>
      <c r="D13" s="665" t="s">
        <v>87</v>
      </c>
      <c r="E13" s="665"/>
      <c r="F13" s="665"/>
      <c r="G13" s="665"/>
      <c r="H13" s="665"/>
      <c r="I13" s="665"/>
      <c r="J13" s="360" t="s">
        <v>81</v>
      </c>
      <c r="K13" s="355" t="s">
        <v>88</v>
      </c>
      <c r="L13" s="373">
        <v>1076</v>
      </c>
      <c r="M13" s="364">
        <f t="shared" si="0"/>
        <v>911.86440677966107</v>
      </c>
      <c r="N13" s="374">
        <f t="shared" si="1"/>
        <v>4.64924670433145E-2</v>
      </c>
      <c r="O13" s="365"/>
    </row>
    <row r="14" spans="1:15" ht="45" customHeight="1">
      <c r="A14" s="271"/>
      <c r="B14" s="668"/>
      <c r="C14" s="666"/>
      <c r="D14" s="665"/>
      <c r="E14" s="665"/>
      <c r="F14" s="665"/>
      <c r="G14" s="665"/>
      <c r="H14" s="665"/>
      <c r="I14" s="665"/>
      <c r="J14" s="360" t="s">
        <v>89</v>
      </c>
      <c r="K14" s="355" t="s">
        <v>88</v>
      </c>
      <c r="L14" s="373">
        <v>3830</v>
      </c>
      <c r="M14" s="364">
        <f t="shared" si="0"/>
        <v>3245.7627118644068</v>
      </c>
      <c r="N14" s="374">
        <f t="shared" si="1"/>
        <v>4.64924670433145E-2</v>
      </c>
      <c r="O14" s="365"/>
    </row>
    <row r="15" spans="1:15" ht="45" customHeight="1">
      <c r="A15" s="271"/>
      <c r="B15" s="668"/>
      <c r="C15" s="666" t="s">
        <v>90</v>
      </c>
      <c r="D15" s="665" t="s">
        <v>91</v>
      </c>
      <c r="E15" s="665"/>
      <c r="F15" s="665"/>
      <c r="G15" s="665"/>
      <c r="H15" s="665"/>
      <c r="I15" s="665"/>
      <c r="J15" s="360" t="s">
        <v>81</v>
      </c>
      <c r="K15" s="355" t="s">
        <v>92</v>
      </c>
      <c r="L15" s="373">
        <v>630</v>
      </c>
      <c r="M15" s="364">
        <f t="shared" si="0"/>
        <v>533.89830508474574</v>
      </c>
      <c r="N15" s="374">
        <f t="shared" si="1"/>
        <v>4.0607344632768362E-2</v>
      </c>
      <c r="O15" s="365"/>
    </row>
    <row r="16" spans="1:15" ht="45" customHeight="1">
      <c r="A16" s="271"/>
      <c r="B16" s="668"/>
      <c r="C16" s="666"/>
      <c r="D16" s="665"/>
      <c r="E16" s="665"/>
      <c r="F16" s="665"/>
      <c r="G16" s="665"/>
      <c r="H16" s="665"/>
      <c r="I16" s="665"/>
      <c r="J16" s="360" t="s">
        <v>89</v>
      </c>
      <c r="K16" s="355" t="s">
        <v>92</v>
      </c>
      <c r="L16" s="373">
        <v>2194</v>
      </c>
      <c r="M16" s="364">
        <f t="shared" si="0"/>
        <v>1859.3220338983051</v>
      </c>
      <c r="N16" s="374">
        <f t="shared" si="1"/>
        <v>4.0607344632768362E-2</v>
      </c>
      <c r="O16" s="365"/>
    </row>
    <row r="17" spans="1:15" ht="45" customHeight="1">
      <c r="A17" s="271"/>
      <c r="B17" s="668"/>
      <c r="C17" s="666" t="s">
        <v>828</v>
      </c>
      <c r="D17" s="665" t="s">
        <v>93</v>
      </c>
      <c r="E17" s="665"/>
      <c r="F17" s="665"/>
      <c r="G17" s="665"/>
      <c r="H17" s="665"/>
      <c r="I17" s="665"/>
      <c r="J17" s="360" t="s">
        <v>84</v>
      </c>
      <c r="K17" s="355" t="s">
        <v>92</v>
      </c>
      <c r="L17" s="373">
        <v>1216</v>
      </c>
      <c r="M17" s="364">
        <f t="shared" si="0"/>
        <v>1030.5084745762713</v>
      </c>
      <c r="N17" s="374">
        <f t="shared" si="1"/>
        <v>4.0607344632768362E-2</v>
      </c>
      <c r="O17" s="365"/>
    </row>
    <row r="18" spans="1:15" ht="45" customHeight="1">
      <c r="A18" s="271"/>
      <c r="B18" s="668"/>
      <c r="C18" s="666"/>
      <c r="D18" s="665"/>
      <c r="E18" s="665"/>
      <c r="F18" s="665"/>
      <c r="G18" s="665"/>
      <c r="H18" s="665"/>
      <c r="I18" s="665"/>
      <c r="J18" s="360" t="s">
        <v>55</v>
      </c>
      <c r="K18" s="355" t="s">
        <v>92</v>
      </c>
      <c r="L18" s="373">
        <v>5441</v>
      </c>
      <c r="M18" s="364">
        <f t="shared" si="0"/>
        <v>4611.016949152543</v>
      </c>
      <c r="N18" s="374">
        <f t="shared" si="1"/>
        <v>4.0607344632768362E-2</v>
      </c>
      <c r="O18" s="365"/>
    </row>
    <row r="19" spans="1:15" ht="45" customHeight="1">
      <c r="A19" s="271"/>
      <c r="B19" s="668"/>
      <c r="C19" s="666" t="s">
        <v>829</v>
      </c>
      <c r="D19" s="665" t="s">
        <v>811</v>
      </c>
      <c r="E19" s="665"/>
      <c r="F19" s="665"/>
      <c r="G19" s="665"/>
      <c r="H19" s="665"/>
      <c r="I19" s="665"/>
      <c r="J19" s="360" t="s">
        <v>84</v>
      </c>
      <c r="K19" s="355" t="s">
        <v>92</v>
      </c>
      <c r="L19" s="373">
        <v>1318</v>
      </c>
      <c r="M19" s="364">
        <f t="shared" si="0"/>
        <v>1116.949152542373</v>
      </c>
      <c r="N19" s="374">
        <f t="shared" si="1"/>
        <v>4.0607344632768362E-2</v>
      </c>
      <c r="O19" s="365"/>
    </row>
    <row r="20" spans="1:15" ht="45" customHeight="1">
      <c r="A20" s="271"/>
      <c r="B20" s="668"/>
      <c r="C20" s="666"/>
      <c r="D20" s="665"/>
      <c r="E20" s="665"/>
      <c r="F20" s="665"/>
      <c r="G20" s="665"/>
      <c r="H20" s="665"/>
      <c r="I20" s="665"/>
      <c r="J20" s="360" t="s">
        <v>55</v>
      </c>
      <c r="K20" s="355" t="s">
        <v>92</v>
      </c>
      <c r="L20" s="373">
        <v>6006</v>
      </c>
      <c r="M20" s="364">
        <f t="shared" si="0"/>
        <v>5089.8305084745762</v>
      </c>
      <c r="N20" s="374">
        <f t="shared" si="1"/>
        <v>4.0607344632768362E-2</v>
      </c>
      <c r="O20" s="365"/>
    </row>
    <row r="21" spans="1:15" ht="45" customHeight="1">
      <c r="A21" s="271"/>
      <c r="B21" s="668"/>
      <c r="C21" s="666" t="s">
        <v>94</v>
      </c>
      <c r="D21" s="665" t="s">
        <v>95</v>
      </c>
      <c r="E21" s="665"/>
      <c r="F21" s="665"/>
      <c r="G21" s="665"/>
      <c r="H21" s="665"/>
      <c r="I21" s="665"/>
      <c r="J21" s="360" t="s">
        <v>81</v>
      </c>
      <c r="K21" s="355" t="s">
        <v>82</v>
      </c>
      <c r="L21" s="373">
        <v>474</v>
      </c>
      <c r="M21" s="364">
        <f t="shared" si="0"/>
        <v>401.69491525423729</v>
      </c>
      <c r="N21" s="374">
        <f t="shared" si="1"/>
        <v>3.825329566854991E-2</v>
      </c>
      <c r="O21" s="365"/>
    </row>
    <row r="22" spans="1:15" ht="45" customHeight="1">
      <c r="A22" s="271"/>
      <c r="B22" s="668"/>
      <c r="C22" s="666"/>
      <c r="D22" s="665"/>
      <c r="E22" s="665"/>
      <c r="F22" s="665"/>
      <c r="G22" s="665"/>
      <c r="H22" s="665"/>
      <c r="I22" s="665"/>
      <c r="J22" s="360" t="s">
        <v>89</v>
      </c>
      <c r="K22" s="355" t="s">
        <v>82</v>
      </c>
      <c r="L22" s="373">
        <v>1767</v>
      </c>
      <c r="M22" s="364">
        <f t="shared" si="0"/>
        <v>1497.457627118644</v>
      </c>
      <c r="N22" s="374">
        <f t="shared" si="1"/>
        <v>3.825329566854991E-2</v>
      </c>
      <c r="O22" s="365"/>
    </row>
    <row r="23" spans="1:15" ht="45" customHeight="1">
      <c r="A23" s="271"/>
      <c r="B23" s="668"/>
      <c r="C23" s="666" t="s">
        <v>96</v>
      </c>
      <c r="D23" s="665" t="s">
        <v>97</v>
      </c>
      <c r="E23" s="665"/>
      <c r="F23" s="665"/>
      <c r="G23" s="665"/>
      <c r="H23" s="665"/>
      <c r="I23" s="665"/>
      <c r="J23" s="360" t="s">
        <v>89</v>
      </c>
      <c r="K23" s="355" t="s">
        <v>98</v>
      </c>
      <c r="L23" s="373">
        <v>635</v>
      </c>
      <c r="M23" s="364">
        <f t="shared" si="0"/>
        <v>538.13559322033905</v>
      </c>
      <c r="N23" s="374" t="e">
        <f t="shared" si="1"/>
        <v>#VALUE!</v>
      </c>
      <c r="O23" s="365"/>
    </row>
    <row r="24" spans="1:15" ht="45" customHeight="1">
      <c r="A24" s="271"/>
      <c r="B24" s="668"/>
      <c r="C24" s="666"/>
      <c r="D24" s="665"/>
      <c r="E24" s="665"/>
      <c r="F24" s="665"/>
      <c r="G24" s="665"/>
      <c r="H24" s="665"/>
      <c r="I24" s="665"/>
      <c r="J24" s="360" t="s">
        <v>99</v>
      </c>
      <c r="K24" s="355" t="s">
        <v>98</v>
      </c>
      <c r="L24" s="373">
        <v>1202</v>
      </c>
      <c r="M24" s="364">
        <f t="shared" si="0"/>
        <v>1018.6440677966102</v>
      </c>
      <c r="N24" s="374" t="e">
        <f t="shared" si="1"/>
        <v>#VALUE!</v>
      </c>
      <c r="O24" s="365"/>
    </row>
    <row r="25" spans="1:15" ht="45" customHeight="1">
      <c r="A25" s="271"/>
      <c r="B25" s="668"/>
      <c r="C25" s="666" t="s">
        <v>830</v>
      </c>
      <c r="D25" s="665" t="s">
        <v>100</v>
      </c>
      <c r="E25" s="665"/>
      <c r="F25" s="665"/>
      <c r="G25" s="665"/>
      <c r="H25" s="665"/>
      <c r="I25" s="665"/>
      <c r="J25" s="360" t="s">
        <v>55</v>
      </c>
      <c r="K25" s="355" t="s">
        <v>98</v>
      </c>
      <c r="L25" s="373">
        <v>954</v>
      </c>
      <c r="M25" s="364">
        <f t="shared" si="0"/>
        <v>808.47457627118649</v>
      </c>
      <c r="N25" s="374" t="e">
        <f t="shared" si="1"/>
        <v>#VALUE!</v>
      </c>
      <c r="O25" s="365"/>
    </row>
    <row r="26" spans="1:15" ht="45" customHeight="1">
      <c r="A26" s="271"/>
      <c r="B26" s="668"/>
      <c r="C26" s="666"/>
      <c r="D26" s="665"/>
      <c r="E26" s="665"/>
      <c r="F26" s="665"/>
      <c r="G26" s="665"/>
      <c r="H26" s="665"/>
      <c r="I26" s="665"/>
      <c r="J26" s="360" t="s">
        <v>56</v>
      </c>
      <c r="K26" s="355" t="s">
        <v>98</v>
      </c>
      <c r="L26" s="373">
        <v>1739</v>
      </c>
      <c r="M26" s="364">
        <f t="shared" si="0"/>
        <v>1473.7288135593221</v>
      </c>
      <c r="N26" s="374" t="e">
        <f t="shared" si="1"/>
        <v>#VALUE!</v>
      </c>
      <c r="O26" s="365"/>
    </row>
    <row r="27" spans="1:15" ht="45" customHeight="1">
      <c r="A27" s="271"/>
      <c r="B27" s="668"/>
      <c r="C27" s="666" t="s">
        <v>798</v>
      </c>
      <c r="D27" s="665" t="s">
        <v>101</v>
      </c>
      <c r="E27" s="665"/>
      <c r="F27" s="665"/>
      <c r="G27" s="665"/>
      <c r="H27" s="665"/>
      <c r="I27" s="665"/>
      <c r="J27" s="360" t="s">
        <v>81</v>
      </c>
      <c r="K27" s="355" t="s">
        <v>102</v>
      </c>
      <c r="L27" s="373">
        <v>629</v>
      </c>
      <c r="M27" s="364">
        <f t="shared" si="0"/>
        <v>533.05084745762713</v>
      </c>
      <c r="N27" s="374">
        <f t="shared" si="1"/>
        <v>3.7664783427495296E-2</v>
      </c>
      <c r="O27" s="365"/>
    </row>
    <row r="28" spans="1:15" ht="45" customHeight="1">
      <c r="A28" s="271"/>
      <c r="B28" s="668"/>
      <c r="C28" s="666"/>
      <c r="D28" s="665"/>
      <c r="E28" s="665"/>
      <c r="F28" s="665"/>
      <c r="G28" s="665"/>
      <c r="H28" s="665"/>
      <c r="I28" s="665"/>
      <c r="J28" s="360" t="s">
        <v>89</v>
      </c>
      <c r="K28" s="355" t="s">
        <v>102</v>
      </c>
      <c r="L28" s="373">
        <v>2667</v>
      </c>
      <c r="M28" s="364">
        <f t="shared" si="0"/>
        <v>2260.1694915254238</v>
      </c>
      <c r="N28" s="374">
        <f t="shared" si="1"/>
        <v>3.7664783427495296E-2</v>
      </c>
      <c r="O28" s="365"/>
    </row>
    <row r="29" spans="1:15" ht="20.25" customHeight="1">
      <c r="A29" s="271"/>
      <c r="B29" s="692" t="s">
        <v>812</v>
      </c>
      <c r="C29" s="693"/>
      <c r="D29" s="693"/>
      <c r="E29" s="693"/>
      <c r="F29" s="693"/>
      <c r="G29" s="693"/>
      <c r="H29" s="693"/>
      <c r="I29" s="693"/>
      <c r="J29" s="693"/>
      <c r="K29" s="693"/>
      <c r="L29" s="693"/>
      <c r="M29" s="364"/>
      <c r="N29" s="364"/>
      <c r="O29" s="365"/>
    </row>
    <row r="30" spans="1:15" ht="44.25" customHeight="1">
      <c r="A30" s="271"/>
      <c r="B30" s="668"/>
      <c r="C30" s="666" t="s">
        <v>308</v>
      </c>
      <c r="D30" s="665" t="s">
        <v>103</v>
      </c>
      <c r="E30" s="665"/>
      <c r="F30" s="665"/>
      <c r="G30" s="665"/>
      <c r="H30" s="665"/>
      <c r="I30" s="665"/>
      <c r="J30" s="360" t="s">
        <v>55</v>
      </c>
      <c r="K30" s="355" t="s">
        <v>98</v>
      </c>
      <c r="L30" s="373">
        <v>1586</v>
      </c>
      <c r="M30" s="364">
        <f t="shared" ref="M30:M38" si="2">L30/1.18</f>
        <v>1344.0677966101696</v>
      </c>
      <c r="N30" s="374" t="e">
        <f t="shared" ref="N30:N38" si="3">K30/1.18</f>
        <v>#VALUE!</v>
      </c>
      <c r="O30" s="365"/>
    </row>
    <row r="31" spans="1:15" ht="44.25" customHeight="1">
      <c r="A31" s="271"/>
      <c r="B31" s="668"/>
      <c r="C31" s="666"/>
      <c r="D31" s="665"/>
      <c r="E31" s="665"/>
      <c r="F31" s="665"/>
      <c r="G31" s="665"/>
      <c r="H31" s="665"/>
      <c r="I31" s="665"/>
      <c r="J31" s="360" t="s">
        <v>56</v>
      </c>
      <c r="K31" s="355" t="s">
        <v>98</v>
      </c>
      <c r="L31" s="373">
        <v>2960</v>
      </c>
      <c r="M31" s="364">
        <f t="shared" si="2"/>
        <v>2508.4745762711864</v>
      </c>
      <c r="N31" s="374" t="e">
        <f t="shared" si="3"/>
        <v>#VALUE!</v>
      </c>
      <c r="O31" s="365"/>
    </row>
    <row r="32" spans="1:15" ht="31.5" customHeight="1">
      <c r="A32" s="271"/>
      <c r="B32" s="668"/>
      <c r="C32" s="666" t="s">
        <v>780</v>
      </c>
      <c r="D32" s="665" t="s">
        <v>104</v>
      </c>
      <c r="E32" s="665"/>
      <c r="F32" s="665"/>
      <c r="G32" s="665"/>
      <c r="H32" s="665"/>
      <c r="I32" s="665"/>
      <c r="J32" s="360" t="s">
        <v>55</v>
      </c>
      <c r="K32" s="355" t="s">
        <v>98</v>
      </c>
      <c r="L32" s="373">
        <v>880</v>
      </c>
      <c r="M32" s="364">
        <f t="shared" si="2"/>
        <v>745.76271186440681</v>
      </c>
      <c r="N32" s="374" t="e">
        <f t="shared" si="3"/>
        <v>#VALUE!</v>
      </c>
      <c r="O32" s="365"/>
    </row>
    <row r="33" spans="1:15" ht="31.5" customHeight="1">
      <c r="A33" s="271"/>
      <c r="B33" s="668"/>
      <c r="C33" s="666"/>
      <c r="D33" s="665"/>
      <c r="E33" s="665"/>
      <c r="F33" s="665"/>
      <c r="G33" s="665"/>
      <c r="H33" s="665"/>
      <c r="I33" s="665"/>
      <c r="J33" s="360" t="s">
        <v>56</v>
      </c>
      <c r="K33" s="355" t="s">
        <v>98</v>
      </c>
      <c r="L33" s="373">
        <v>1534</v>
      </c>
      <c r="M33" s="364">
        <f t="shared" si="2"/>
        <v>1300</v>
      </c>
      <c r="N33" s="374" t="e">
        <f t="shared" si="3"/>
        <v>#VALUE!</v>
      </c>
      <c r="O33" s="365"/>
    </row>
    <row r="34" spans="1:15" ht="31.5" customHeight="1">
      <c r="A34" s="271"/>
      <c r="B34" s="668"/>
      <c r="C34" s="666"/>
      <c r="D34" s="665"/>
      <c r="E34" s="665"/>
      <c r="F34" s="665"/>
      <c r="G34" s="665"/>
      <c r="H34" s="665"/>
      <c r="I34" s="665"/>
      <c r="J34" s="360" t="s">
        <v>105</v>
      </c>
      <c r="K34" s="355" t="s">
        <v>98</v>
      </c>
      <c r="L34" s="373">
        <v>2922</v>
      </c>
      <c r="M34" s="364">
        <f t="shared" si="2"/>
        <v>2476.2711864406783</v>
      </c>
      <c r="N34" s="374" t="e">
        <f t="shared" si="3"/>
        <v>#VALUE!</v>
      </c>
      <c r="O34" s="365"/>
    </row>
    <row r="35" spans="1:15" ht="50.25" customHeight="1">
      <c r="A35" s="271"/>
      <c r="B35" s="668"/>
      <c r="C35" s="666" t="s">
        <v>309</v>
      </c>
      <c r="D35" s="665" t="s">
        <v>306</v>
      </c>
      <c r="E35" s="665"/>
      <c r="F35" s="665"/>
      <c r="G35" s="665"/>
      <c r="H35" s="665"/>
      <c r="I35" s="665"/>
      <c r="J35" s="360" t="s">
        <v>121</v>
      </c>
      <c r="K35" s="355" t="s">
        <v>98</v>
      </c>
      <c r="L35" s="373">
        <v>2700</v>
      </c>
      <c r="M35" s="364">
        <f t="shared" si="2"/>
        <v>2288.1355932203392</v>
      </c>
      <c r="N35" s="374" t="e">
        <f t="shared" si="3"/>
        <v>#VALUE!</v>
      </c>
      <c r="O35" s="365"/>
    </row>
    <row r="36" spans="1:15" ht="50.25" customHeight="1">
      <c r="A36" s="271"/>
      <c r="B36" s="668"/>
      <c r="C36" s="666"/>
      <c r="D36" s="665"/>
      <c r="E36" s="665"/>
      <c r="F36" s="665"/>
      <c r="G36" s="665"/>
      <c r="H36" s="665"/>
      <c r="I36" s="665"/>
      <c r="J36" s="360" t="s">
        <v>75</v>
      </c>
      <c r="K36" s="355" t="s">
        <v>98</v>
      </c>
      <c r="L36" s="373">
        <v>5057</v>
      </c>
      <c r="M36" s="364">
        <f t="shared" si="2"/>
        <v>4285.593220338983</v>
      </c>
      <c r="N36" s="374" t="e">
        <f t="shared" si="3"/>
        <v>#VALUE!</v>
      </c>
      <c r="O36" s="365"/>
    </row>
    <row r="37" spans="1:15" ht="53.25" customHeight="1">
      <c r="A37" s="271"/>
      <c r="B37" s="668"/>
      <c r="C37" s="666" t="s">
        <v>794</v>
      </c>
      <c r="D37" s="665" t="s">
        <v>307</v>
      </c>
      <c r="E37" s="665"/>
      <c r="F37" s="665"/>
      <c r="G37" s="665"/>
      <c r="H37" s="665"/>
      <c r="I37" s="665"/>
      <c r="J37" s="694" t="s">
        <v>70</v>
      </c>
      <c r="K37" s="664" t="s">
        <v>98</v>
      </c>
      <c r="L37" s="669">
        <v>19100</v>
      </c>
      <c r="M37" s="364">
        <f t="shared" si="2"/>
        <v>16186.440677966102</v>
      </c>
      <c r="N37" s="374" t="e">
        <f t="shared" si="3"/>
        <v>#VALUE!</v>
      </c>
      <c r="O37" s="365"/>
    </row>
    <row r="38" spans="1:15" ht="53.25" customHeight="1">
      <c r="A38" s="271"/>
      <c r="B38" s="668"/>
      <c r="C38" s="666"/>
      <c r="D38" s="665"/>
      <c r="E38" s="665"/>
      <c r="F38" s="665"/>
      <c r="G38" s="665"/>
      <c r="H38" s="665"/>
      <c r="I38" s="665"/>
      <c r="J38" s="694"/>
      <c r="K38" s="664"/>
      <c r="L38" s="669"/>
      <c r="M38" s="364">
        <f t="shared" si="2"/>
        <v>0</v>
      </c>
      <c r="N38" s="374">
        <f t="shared" si="3"/>
        <v>0</v>
      </c>
      <c r="O38" s="365"/>
    </row>
    <row r="39" spans="1:15" ht="54.75" customHeight="1">
      <c r="A39" s="271"/>
      <c r="B39" s="668"/>
      <c r="C39" s="666" t="s">
        <v>797</v>
      </c>
      <c r="D39" s="665" t="s">
        <v>395</v>
      </c>
      <c r="E39" s="665"/>
      <c r="F39" s="665"/>
      <c r="G39" s="665"/>
      <c r="H39" s="665"/>
      <c r="I39" s="665"/>
      <c r="J39" s="360" t="s">
        <v>121</v>
      </c>
      <c r="K39" s="355" t="s">
        <v>98</v>
      </c>
      <c r="L39" s="373">
        <v>4928</v>
      </c>
      <c r="M39" s="364">
        <f t="shared" ref="M39:M45" si="4">L39/1.18</f>
        <v>4176.2711864406783</v>
      </c>
      <c r="N39" s="374" t="e">
        <f>K39/1.18</f>
        <v>#VALUE!</v>
      </c>
      <c r="O39" s="365"/>
    </row>
    <row r="40" spans="1:15" ht="52.5" customHeight="1">
      <c r="A40" s="271"/>
      <c r="B40" s="668"/>
      <c r="C40" s="666"/>
      <c r="D40" s="665"/>
      <c r="E40" s="665"/>
      <c r="F40" s="665"/>
      <c r="G40" s="665"/>
      <c r="H40" s="665"/>
      <c r="I40" s="665"/>
      <c r="J40" s="360" t="s">
        <v>70</v>
      </c>
      <c r="K40" s="355" t="s">
        <v>98</v>
      </c>
      <c r="L40" s="373">
        <v>18000</v>
      </c>
      <c r="M40" s="364">
        <f t="shared" si="4"/>
        <v>15254.237288135593</v>
      </c>
      <c r="N40" s="374"/>
      <c r="O40" s="365"/>
    </row>
    <row r="41" spans="1:15" ht="54" customHeight="1">
      <c r="A41" s="271"/>
      <c r="B41" s="668"/>
      <c r="C41" s="666" t="s">
        <v>795</v>
      </c>
      <c r="D41" s="665" t="s">
        <v>469</v>
      </c>
      <c r="E41" s="665"/>
      <c r="F41" s="665"/>
      <c r="G41" s="665"/>
      <c r="H41" s="665"/>
      <c r="I41" s="665"/>
      <c r="J41" s="360" t="s">
        <v>121</v>
      </c>
      <c r="K41" s="355" t="s">
        <v>98</v>
      </c>
      <c r="L41" s="373">
        <v>5113</v>
      </c>
      <c r="M41" s="364">
        <f t="shared" si="4"/>
        <v>4333.0508474576272</v>
      </c>
      <c r="N41" s="374" t="e">
        <f>K41/1.18</f>
        <v>#VALUE!</v>
      </c>
      <c r="O41" s="365"/>
    </row>
    <row r="42" spans="1:15" ht="43.5" customHeight="1">
      <c r="A42" s="271"/>
      <c r="B42" s="668"/>
      <c r="C42" s="666"/>
      <c r="D42" s="665"/>
      <c r="E42" s="665"/>
      <c r="F42" s="665"/>
      <c r="G42" s="665"/>
      <c r="H42" s="665"/>
      <c r="I42" s="665"/>
      <c r="J42" s="360" t="s">
        <v>70</v>
      </c>
      <c r="K42" s="355" t="s">
        <v>98</v>
      </c>
      <c r="L42" s="373">
        <v>18700</v>
      </c>
      <c r="M42" s="364">
        <f t="shared" si="4"/>
        <v>15847.457627118645</v>
      </c>
      <c r="N42" s="374"/>
      <c r="O42" s="365"/>
    </row>
    <row r="43" spans="1:15" ht="47.25" customHeight="1">
      <c r="A43" s="271"/>
      <c r="B43" s="668"/>
      <c r="C43" s="666" t="s">
        <v>796</v>
      </c>
      <c r="D43" s="665" t="s">
        <v>470</v>
      </c>
      <c r="E43" s="665"/>
      <c r="F43" s="665"/>
      <c r="G43" s="665"/>
      <c r="H43" s="665"/>
      <c r="I43" s="665"/>
      <c r="J43" s="360" t="s">
        <v>121</v>
      </c>
      <c r="K43" s="355" t="s">
        <v>98</v>
      </c>
      <c r="L43" s="373">
        <v>4769</v>
      </c>
      <c r="M43" s="364">
        <f t="shared" si="4"/>
        <v>4041.5254237288136</v>
      </c>
      <c r="N43" s="374" t="e">
        <f>K43/1.18</f>
        <v>#VALUE!</v>
      </c>
      <c r="O43" s="365"/>
    </row>
    <row r="44" spans="1:15" ht="56.25" customHeight="1">
      <c r="A44" s="271"/>
      <c r="B44" s="668"/>
      <c r="C44" s="666"/>
      <c r="D44" s="665"/>
      <c r="E44" s="665"/>
      <c r="F44" s="665"/>
      <c r="G44" s="665"/>
      <c r="H44" s="665"/>
      <c r="I44" s="665"/>
      <c r="J44" s="360" t="s">
        <v>70</v>
      </c>
      <c r="K44" s="355" t="s">
        <v>98</v>
      </c>
      <c r="L44" s="373">
        <v>18100</v>
      </c>
      <c r="M44" s="364">
        <f t="shared" si="4"/>
        <v>15338.983050847459</v>
      </c>
      <c r="N44" s="374"/>
      <c r="O44" s="365"/>
    </row>
    <row r="45" spans="1:15" ht="56.25" customHeight="1">
      <c r="A45" s="271"/>
      <c r="B45" s="668"/>
      <c r="C45" s="666" t="s">
        <v>809</v>
      </c>
      <c r="D45" s="665" t="s">
        <v>808</v>
      </c>
      <c r="E45" s="665"/>
      <c r="F45" s="665"/>
      <c r="G45" s="665"/>
      <c r="H45" s="665"/>
      <c r="I45" s="665"/>
      <c r="J45" s="360" t="s">
        <v>89</v>
      </c>
      <c r="K45" s="355" t="s">
        <v>98</v>
      </c>
      <c r="L45" s="373">
        <v>5533</v>
      </c>
      <c r="M45" s="364">
        <f t="shared" si="4"/>
        <v>4688.9830508474579</v>
      </c>
      <c r="N45" s="374"/>
      <c r="O45" s="365"/>
    </row>
    <row r="46" spans="1:15" ht="56.25" customHeight="1">
      <c r="A46" s="271"/>
      <c r="B46" s="668"/>
      <c r="C46" s="666"/>
      <c r="D46" s="665"/>
      <c r="E46" s="665"/>
      <c r="F46" s="665"/>
      <c r="G46" s="665"/>
      <c r="H46" s="665"/>
      <c r="I46" s="665"/>
      <c r="J46" s="360" t="s">
        <v>99</v>
      </c>
      <c r="K46" s="355" t="s">
        <v>98</v>
      </c>
      <c r="L46" s="373">
        <v>10397</v>
      </c>
      <c r="M46" s="364"/>
      <c r="N46" s="374"/>
      <c r="O46" s="365"/>
    </row>
    <row r="47" spans="1:15" ht="63" customHeight="1">
      <c r="A47" s="271"/>
      <c r="B47" s="667"/>
      <c r="C47" s="666" t="s">
        <v>836</v>
      </c>
      <c r="D47" s="665" t="s">
        <v>838</v>
      </c>
      <c r="E47" s="665"/>
      <c r="F47" s="665"/>
      <c r="G47" s="665"/>
      <c r="H47" s="665"/>
      <c r="I47" s="665"/>
      <c r="J47" s="360" t="s">
        <v>837</v>
      </c>
      <c r="K47" s="664" t="s">
        <v>82</v>
      </c>
      <c r="L47" s="373">
        <v>633</v>
      </c>
      <c r="M47" s="364"/>
      <c r="N47" s="374"/>
      <c r="O47" s="365"/>
    </row>
    <row r="48" spans="1:15" ht="45" customHeight="1">
      <c r="A48" s="271"/>
      <c r="B48" s="667"/>
      <c r="C48" s="666"/>
      <c r="D48" s="665"/>
      <c r="E48" s="665"/>
      <c r="F48" s="665"/>
      <c r="G48" s="665"/>
      <c r="H48" s="665"/>
      <c r="I48" s="665"/>
      <c r="J48" s="360" t="s">
        <v>55</v>
      </c>
      <c r="K48" s="664"/>
      <c r="L48" s="373">
        <v>1361</v>
      </c>
      <c r="M48" s="364"/>
      <c r="N48" s="374"/>
      <c r="O48" s="365"/>
    </row>
    <row r="49" spans="1:15" ht="22.7" customHeight="1">
      <c r="A49" s="271"/>
      <c r="B49" s="680" t="s">
        <v>106</v>
      </c>
      <c r="C49" s="681"/>
      <c r="D49" s="681"/>
      <c r="E49" s="681"/>
      <c r="F49" s="681"/>
      <c r="G49" s="681"/>
      <c r="H49" s="681"/>
      <c r="I49" s="681"/>
      <c r="J49" s="681"/>
      <c r="K49" s="681"/>
      <c r="L49" s="681"/>
      <c r="M49" s="364"/>
      <c r="N49" s="364"/>
      <c r="O49" s="365"/>
    </row>
    <row r="50" spans="1:15" ht="32.25" customHeight="1">
      <c r="A50" s="271"/>
      <c r="B50" s="668"/>
      <c r="C50" s="666" t="s">
        <v>831</v>
      </c>
      <c r="D50" s="665" t="s">
        <v>107</v>
      </c>
      <c r="E50" s="665"/>
      <c r="F50" s="665"/>
      <c r="G50" s="665"/>
      <c r="H50" s="665"/>
      <c r="I50" s="665"/>
      <c r="J50" s="360" t="s">
        <v>80</v>
      </c>
      <c r="K50" s="355" t="s">
        <v>98</v>
      </c>
      <c r="L50" s="373">
        <v>307</v>
      </c>
      <c r="M50" s="364">
        <f t="shared" ref="M50:M65" si="5">L50/1.18</f>
        <v>260.16949152542372</v>
      </c>
      <c r="N50" s="374" t="e">
        <f t="shared" ref="N50:N65" si="6">K50/1.18</f>
        <v>#VALUE!</v>
      </c>
      <c r="O50" s="365"/>
    </row>
    <row r="51" spans="1:15" ht="32.25" customHeight="1">
      <c r="A51" s="271"/>
      <c r="B51" s="668"/>
      <c r="C51" s="666"/>
      <c r="D51" s="665"/>
      <c r="E51" s="665"/>
      <c r="F51" s="665"/>
      <c r="G51" s="665"/>
      <c r="H51" s="665"/>
      <c r="I51" s="665"/>
      <c r="J51" s="360" t="s">
        <v>81</v>
      </c>
      <c r="K51" s="355" t="s">
        <v>108</v>
      </c>
      <c r="L51" s="373">
        <v>456</v>
      </c>
      <c r="M51" s="364">
        <f t="shared" si="5"/>
        <v>386.4406779661017</v>
      </c>
      <c r="N51" s="374">
        <f t="shared" si="6"/>
        <v>4.1195856873822975E-2</v>
      </c>
      <c r="O51" s="365"/>
    </row>
    <row r="52" spans="1:15" ht="27" customHeight="1">
      <c r="A52" s="271"/>
      <c r="B52" s="668"/>
      <c r="C52" s="666"/>
      <c r="D52" s="665"/>
      <c r="E52" s="665"/>
      <c r="F52" s="665"/>
      <c r="G52" s="665"/>
      <c r="H52" s="665"/>
      <c r="I52" s="665"/>
      <c r="J52" s="360" t="s">
        <v>89</v>
      </c>
      <c r="K52" s="355" t="s">
        <v>108</v>
      </c>
      <c r="L52" s="373">
        <v>2044</v>
      </c>
      <c r="M52" s="364">
        <f t="shared" si="5"/>
        <v>1732.2033898305085</v>
      </c>
      <c r="N52" s="374">
        <f t="shared" si="6"/>
        <v>4.1195856873822975E-2</v>
      </c>
      <c r="O52" s="365"/>
    </row>
    <row r="53" spans="1:15" ht="38.25" customHeight="1">
      <c r="A53" s="271"/>
      <c r="B53" s="668"/>
      <c r="C53" s="666" t="s">
        <v>832</v>
      </c>
      <c r="D53" s="665" t="s">
        <v>109</v>
      </c>
      <c r="E53" s="665"/>
      <c r="F53" s="665"/>
      <c r="G53" s="665"/>
      <c r="H53" s="665"/>
      <c r="I53" s="665"/>
      <c r="J53" s="360" t="s">
        <v>81</v>
      </c>
      <c r="K53" s="355" t="s">
        <v>110</v>
      </c>
      <c r="L53" s="373">
        <v>681</v>
      </c>
      <c r="M53" s="364">
        <f t="shared" si="5"/>
        <v>577.11864406779659</v>
      </c>
      <c r="N53" s="374">
        <f t="shared" si="6"/>
        <v>3.648775894538607E-2</v>
      </c>
      <c r="O53" s="365"/>
    </row>
    <row r="54" spans="1:15" ht="41.25" customHeight="1">
      <c r="A54" s="271"/>
      <c r="B54" s="668"/>
      <c r="C54" s="666"/>
      <c r="D54" s="665"/>
      <c r="E54" s="665"/>
      <c r="F54" s="665"/>
      <c r="G54" s="665"/>
      <c r="H54" s="665"/>
      <c r="I54" s="665"/>
      <c r="J54" s="360" t="s">
        <v>89</v>
      </c>
      <c r="K54" s="355" t="s">
        <v>110</v>
      </c>
      <c r="L54" s="373">
        <v>2575</v>
      </c>
      <c r="M54" s="364">
        <f t="shared" si="5"/>
        <v>2182.2033898305085</v>
      </c>
      <c r="N54" s="374">
        <f t="shared" si="6"/>
        <v>3.648775894538607E-2</v>
      </c>
      <c r="O54" s="365"/>
    </row>
    <row r="55" spans="1:15" ht="45.75" customHeight="1">
      <c r="A55" s="271"/>
      <c r="B55" s="668"/>
      <c r="C55" s="666" t="s">
        <v>833</v>
      </c>
      <c r="D55" s="665" t="s">
        <v>111</v>
      </c>
      <c r="E55" s="665"/>
      <c r="F55" s="665"/>
      <c r="G55" s="665"/>
      <c r="H55" s="665"/>
      <c r="I55" s="665"/>
      <c r="J55" s="360" t="s">
        <v>81</v>
      </c>
      <c r="K55" s="355" t="s">
        <v>110</v>
      </c>
      <c r="L55" s="373">
        <v>652</v>
      </c>
      <c r="M55" s="364">
        <f t="shared" si="5"/>
        <v>552.54237288135596</v>
      </c>
      <c r="N55" s="374">
        <f t="shared" si="6"/>
        <v>3.648775894538607E-2</v>
      </c>
      <c r="O55" s="365"/>
    </row>
    <row r="56" spans="1:15" ht="45.75" customHeight="1">
      <c r="A56" s="271"/>
      <c r="B56" s="668"/>
      <c r="C56" s="666"/>
      <c r="D56" s="665"/>
      <c r="E56" s="665"/>
      <c r="F56" s="665"/>
      <c r="G56" s="665"/>
      <c r="H56" s="665"/>
      <c r="I56" s="665"/>
      <c r="J56" s="360" t="s">
        <v>89</v>
      </c>
      <c r="K56" s="355" t="s">
        <v>110</v>
      </c>
      <c r="L56" s="373">
        <v>2011</v>
      </c>
      <c r="M56" s="364">
        <f t="shared" si="5"/>
        <v>1704.2372881355934</v>
      </c>
      <c r="N56" s="374">
        <f t="shared" si="6"/>
        <v>3.648775894538607E-2</v>
      </c>
      <c r="O56" s="365"/>
    </row>
    <row r="57" spans="1:15" ht="30" customHeight="1">
      <c r="A57" s="271"/>
      <c r="B57" s="668"/>
      <c r="C57" s="666" t="s">
        <v>834</v>
      </c>
      <c r="D57" s="665" t="s">
        <v>112</v>
      </c>
      <c r="E57" s="665"/>
      <c r="F57" s="665"/>
      <c r="G57" s="665"/>
      <c r="H57" s="665"/>
      <c r="I57" s="665"/>
      <c r="J57" s="360" t="s">
        <v>80</v>
      </c>
      <c r="K57" s="355" t="s">
        <v>98</v>
      </c>
      <c r="L57" s="373">
        <v>331</v>
      </c>
      <c r="M57" s="364">
        <f t="shared" si="5"/>
        <v>280.50847457627123</v>
      </c>
      <c r="N57" s="374" t="e">
        <f t="shared" si="6"/>
        <v>#VALUE!</v>
      </c>
      <c r="O57" s="365"/>
    </row>
    <row r="58" spans="1:15" ht="30" customHeight="1">
      <c r="A58" s="271"/>
      <c r="B58" s="668"/>
      <c r="C58" s="666"/>
      <c r="D58" s="665"/>
      <c r="E58" s="665"/>
      <c r="F58" s="665"/>
      <c r="G58" s="665"/>
      <c r="H58" s="665"/>
      <c r="I58" s="665"/>
      <c r="J58" s="360" t="s">
        <v>84</v>
      </c>
      <c r="K58" s="355" t="s">
        <v>85</v>
      </c>
      <c r="L58" s="373">
        <v>436</v>
      </c>
      <c r="M58" s="364">
        <f t="shared" si="5"/>
        <v>369.49152542372883</v>
      </c>
      <c r="N58" s="374">
        <f t="shared" si="6"/>
        <v>3.589924670433145E-2</v>
      </c>
      <c r="O58" s="365"/>
    </row>
    <row r="59" spans="1:15" ht="30" customHeight="1">
      <c r="A59" s="271"/>
      <c r="B59" s="668"/>
      <c r="C59" s="666"/>
      <c r="D59" s="665"/>
      <c r="E59" s="665"/>
      <c r="F59" s="665"/>
      <c r="G59" s="665"/>
      <c r="H59" s="665"/>
      <c r="I59" s="665"/>
      <c r="J59" s="360" t="s">
        <v>55</v>
      </c>
      <c r="K59" s="355" t="s">
        <v>85</v>
      </c>
      <c r="L59" s="373">
        <v>1355</v>
      </c>
      <c r="M59" s="364">
        <f t="shared" si="5"/>
        <v>1148.3050847457628</v>
      </c>
      <c r="N59" s="374">
        <f t="shared" si="6"/>
        <v>3.589924670433145E-2</v>
      </c>
      <c r="O59" s="365"/>
    </row>
    <row r="60" spans="1:15" ht="25.5" customHeight="1">
      <c r="A60" s="271"/>
      <c r="B60" s="668"/>
      <c r="C60" s="666"/>
      <c r="D60" s="665"/>
      <c r="E60" s="665"/>
      <c r="F60" s="665"/>
      <c r="G60" s="665"/>
      <c r="H60" s="665"/>
      <c r="I60" s="665"/>
      <c r="J60" s="360" t="s">
        <v>56</v>
      </c>
      <c r="K60" s="355" t="s">
        <v>85</v>
      </c>
      <c r="L60" s="373">
        <v>2445</v>
      </c>
      <c r="M60" s="364">
        <f t="shared" si="5"/>
        <v>2072.0338983050847</v>
      </c>
      <c r="N60" s="374">
        <f t="shared" si="6"/>
        <v>3.589924670433145E-2</v>
      </c>
      <c r="O60" s="365"/>
    </row>
    <row r="61" spans="1:15" ht="43.5" customHeight="1">
      <c r="A61" s="271"/>
      <c r="B61" s="668"/>
      <c r="C61" s="666" t="s">
        <v>113</v>
      </c>
      <c r="D61" s="665" t="s">
        <v>114</v>
      </c>
      <c r="E61" s="665"/>
      <c r="F61" s="665"/>
      <c r="G61" s="665"/>
      <c r="H61" s="665"/>
      <c r="I61" s="665"/>
      <c r="J61" s="360" t="s">
        <v>80</v>
      </c>
      <c r="K61" s="355" t="s">
        <v>115</v>
      </c>
      <c r="L61" s="373">
        <v>840</v>
      </c>
      <c r="M61" s="364">
        <f t="shared" si="5"/>
        <v>711.86440677966107</v>
      </c>
      <c r="N61" s="374">
        <f t="shared" si="6"/>
        <v>4.7080979284369114E-2</v>
      </c>
      <c r="O61" s="365"/>
    </row>
    <row r="62" spans="1:15" ht="41.25" customHeight="1">
      <c r="A62" s="271"/>
      <c r="B62" s="668"/>
      <c r="C62" s="666"/>
      <c r="D62" s="665"/>
      <c r="E62" s="665"/>
      <c r="F62" s="665"/>
      <c r="G62" s="665"/>
      <c r="H62" s="665"/>
      <c r="I62" s="665"/>
      <c r="J62" s="360" t="s">
        <v>80</v>
      </c>
      <c r="K62" s="355" t="s">
        <v>98</v>
      </c>
      <c r="L62" s="373">
        <v>358</v>
      </c>
      <c r="M62" s="364">
        <f t="shared" si="5"/>
        <v>303.38983050847457</v>
      </c>
      <c r="N62" s="374" t="e">
        <f t="shared" si="6"/>
        <v>#VALUE!</v>
      </c>
      <c r="O62" s="365"/>
    </row>
    <row r="63" spans="1:15" ht="33" customHeight="1">
      <c r="A63" s="271"/>
      <c r="B63" s="668"/>
      <c r="C63" s="666" t="s">
        <v>810</v>
      </c>
      <c r="D63" s="665" t="s">
        <v>116</v>
      </c>
      <c r="E63" s="665"/>
      <c r="F63" s="665"/>
      <c r="G63" s="665"/>
      <c r="H63" s="665"/>
      <c r="I63" s="665"/>
      <c r="J63" s="360" t="s">
        <v>80</v>
      </c>
      <c r="K63" s="355" t="s">
        <v>88</v>
      </c>
      <c r="L63" s="373">
        <v>328</v>
      </c>
      <c r="M63" s="364">
        <f t="shared" si="5"/>
        <v>277.96610169491527</v>
      </c>
      <c r="N63" s="374">
        <f t="shared" si="6"/>
        <v>4.64924670433145E-2</v>
      </c>
      <c r="O63" s="365"/>
    </row>
    <row r="64" spans="1:15" ht="30" customHeight="1">
      <c r="A64" s="271"/>
      <c r="B64" s="668"/>
      <c r="C64" s="666"/>
      <c r="D64" s="665"/>
      <c r="E64" s="665"/>
      <c r="F64" s="665"/>
      <c r="G64" s="665"/>
      <c r="H64" s="665"/>
      <c r="I64" s="665"/>
      <c r="J64" s="360" t="s">
        <v>81</v>
      </c>
      <c r="K64" s="355" t="s">
        <v>88</v>
      </c>
      <c r="L64" s="373">
        <v>508</v>
      </c>
      <c r="M64" s="364">
        <f t="shared" si="5"/>
        <v>430.50847457627123</v>
      </c>
      <c r="N64" s="374">
        <f t="shared" si="6"/>
        <v>4.64924670433145E-2</v>
      </c>
      <c r="O64" s="365"/>
    </row>
    <row r="65" spans="1:15" ht="25.5" customHeight="1">
      <c r="A65" s="271"/>
      <c r="B65" s="668"/>
      <c r="C65" s="666"/>
      <c r="D65" s="665"/>
      <c r="E65" s="665"/>
      <c r="F65" s="665"/>
      <c r="G65" s="665"/>
      <c r="H65" s="665"/>
      <c r="I65" s="665"/>
      <c r="J65" s="360" t="s">
        <v>80</v>
      </c>
      <c r="K65" s="355" t="s">
        <v>98</v>
      </c>
      <c r="L65" s="373">
        <v>301</v>
      </c>
      <c r="M65" s="364">
        <f t="shared" si="5"/>
        <v>255.08474576271189</v>
      </c>
      <c r="N65" s="374" t="e">
        <f t="shared" si="6"/>
        <v>#VALUE!</v>
      </c>
      <c r="O65" s="365"/>
    </row>
    <row r="66" spans="1:15" ht="23.25" customHeight="1">
      <c r="A66" s="271"/>
      <c r="B66" s="678" t="s">
        <v>117</v>
      </c>
      <c r="C66" s="679"/>
      <c r="D66" s="679"/>
      <c r="E66" s="679"/>
      <c r="F66" s="679"/>
      <c r="G66" s="679"/>
      <c r="H66" s="679"/>
      <c r="I66" s="679"/>
      <c r="J66" s="679"/>
      <c r="K66" s="679"/>
      <c r="L66" s="679"/>
      <c r="M66" s="364"/>
      <c r="N66" s="364"/>
      <c r="O66" s="365"/>
    </row>
    <row r="67" spans="1:15" ht="29.25" customHeight="1">
      <c r="A67" s="271"/>
      <c r="B67" s="668"/>
      <c r="C67" s="666" t="s">
        <v>118</v>
      </c>
      <c r="D67" s="665" t="s">
        <v>119</v>
      </c>
      <c r="E67" s="665"/>
      <c r="F67" s="665"/>
      <c r="G67" s="665"/>
      <c r="H67" s="665"/>
      <c r="I67" s="665"/>
      <c r="J67" s="360" t="s">
        <v>81</v>
      </c>
      <c r="K67" s="355" t="s">
        <v>110</v>
      </c>
      <c r="L67" s="373">
        <v>900</v>
      </c>
      <c r="M67" s="364">
        <f>L67/1.18</f>
        <v>762.71186440677968</v>
      </c>
      <c r="N67" s="374">
        <f>K67/1.18</f>
        <v>3.648775894538607E-2</v>
      </c>
      <c r="O67" s="365"/>
    </row>
    <row r="68" spans="1:15" ht="27" customHeight="1">
      <c r="A68" s="271"/>
      <c r="B68" s="668"/>
      <c r="C68" s="666"/>
      <c r="D68" s="665"/>
      <c r="E68" s="665"/>
      <c r="F68" s="665"/>
      <c r="G68" s="665"/>
      <c r="H68" s="665"/>
      <c r="I68" s="665"/>
      <c r="J68" s="360" t="s">
        <v>99</v>
      </c>
      <c r="K68" s="355" t="s">
        <v>110</v>
      </c>
      <c r="L68" s="373">
        <v>8340</v>
      </c>
      <c r="M68" s="364">
        <f>L68/1.18</f>
        <v>7067.7966101694919</v>
      </c>
      <c r="N68" s="374">
        <f>K68/1.18</f>
        <v>3.648775894538607E-2</v>
      </c>
      <c r="O68" s="365"/>
    </row>
    <row r="69" spans="1:15" ht="27" customHeight="1">
      <c r="A69" s="271"/>
      <c r="B69" s="668"/>
      <c r="C69" s="666"/>
      <c r="D69" s="665"/>
      <c r="E69" s="665"/>
      <c r="F69" s="665"/>
      <c r="G69" s="665"/>
      <c r="H69" s="665"/>
      <c r="I69" s="665"/>
      <c r="J69" s="360" t="s">
        <v>81</v>
      </c>
      <c r="K69" s="355" t="s">
        <v>98</v>
      </c>
      <c r="L69" s="373">
        <v>440</v>
      </c>
      <c r="M69" s="364">
        <f>L69/1.18</f>
        <v>372.88135593220341</v>
      </c>
      <c r="N69" s="374" t="e">
        <f>K69/1.18</f>
        <v>#VALUE!</v>
      </c>
      <c r="O69" s="365"/>
    </row>
    <row r="70" spans="1:15" ht="24.75" customHeight="1">
      <c r="A70" s="271"/>
      <c r="B70" s="668"/>
      <c r="C70" s="666"/>
      <c r="D70" s="665"/>
      <c r="E70" s="665"/>
      <c r="F70" s="665"/>
      <c r="G70" s="665"/>
      <c r="H70" s="665"/>
      <c r="I70" s="665"/>
      <c r="J70" s="360" t="s">
        <v>80</v>
      </c>
      <c r="K70" s="355" t="s">
        <v>98</v>
      </c>
      <c r="L70" s="373">
        <v>397</v>
      </c>
      <c r="M70" s="364">
        <f>L70/1.18</f>
        <v>336.4406779661017</v>
      </c>
      <c r="N70" s="374" t="e">
        <f>K70/1.18</f>
        <v>#VALUE!</v>
      </c>
      <c r="O70" s="365"/>
    </row>
    <row r="71" spans="1:15" ht="24.75" customHeight="1">
      <c r="A71" s="271"/>
      <c r="B71" s="690" t="s">
        <v>253</v>
      </c>
      <c r="C71" s="691"/>
      <c r="D71" s="691"/>
      <c r="E71" s="691"/>
      <c r="F71" s="691"/>
      <c r="G71" s="691"/>
      <c r="H71" s="691"/>
      <c r="I71" s="691"/>
      <c r="J71" s="691"/>
      <c r="K71" s="691"/>
      <c r="L71" s="691"/>
      <c r="M71" s="364"/>
      <c r="N71" s="374"/>
      <c r="O71" s="365"/>
    </row>
    <row r="72" spans="1:15" ht="31.5" customHeight="1">
      <c r="A72" s="271"/>
      <c r="B72" s="668"/>
      <c r="C72" s="666" t="s">
        <v>835</v>
      </c>
      <c r="D72" s="665" t="s">
        <v>254</v>
      </c>
      <c r="E72" s="665"/>
      <c r="F72" s="665"/>
      <c r="G72" s="665"/>
      <c r="H72" s="665"/>
      <c r="I72" s="665"/>
      <c r="J72" s="360" t="s">
        <v>135</v>
      </c>
      <c r="K72" s="355" t="s">
        <v>98</v>
      </c>
      <c r="L72" s="373">
        <v>1298</v>
      </c>
      <c r="M72" s="364"/>
      <c r="N72" s="374"/>
      <c r="O72" s="365"/>
    </row>
    <row r="73" spans="1:15" ht="27.75" customHeight="1">
      <c r="A73" s="271"/>
      <c r="B73" s="668"/>
      <c r="C73" s="666"/>
      <c r="D73" s="665"/>
      <c r="E73" s="665"/>
      <c r="F73" s="665"/>
      <c r="G73" s="665"/>
      <c r="H73" s="665"/>
      <c r="I73" s="665"/>
      <c r="J73" s="360" t="s">
        <v>89</v>
      </c>
      <c r="K73" s="355" t="s">
        <v>98</v>
      </c>
      <c r="L73" s="373">
        <v>2385</v>
      </c>
      <c r="M73" s="364"/>
      <c r="N73" s="374"/>
      <c r="O73" s="365"/>
    </row>
    <row r="74" spans="1:15" ht="23.25" customHeight="1">
      <c r="A74" s="271"/>
      <c r="B74" s="668"/>
      <c r="C74" s="666"/>
      <c r="D74" s="665"/>
      <c r="E74" s="665"/>
      <c r="F74" s="665"/>
      <c r="G74" s="665"/>
      <c r="H74" s="665"/>
      <c r="I74" s="665"/>
      <c r="J74" s="360" t="s">
        <v>99</v>
      </c>
      <c r="K74" s="355" t="s">
        <v>98</v>
      </c>
      <c r="L74" s="373">
        <v>4656</v>
      </c>
      <c r="M74" s="364"/>
      <c r="N74" s="374"/>
      <c r="O74" s="365"/>
    </row>
    <row r="75" spans="1:15" ht="23.25" customHeight="1">
      <c r="A75" s="271"/>
      <c r="B75" s="687" t="s">
        <v>122</v>
      </c>
      <c r="C75" s="688"/>
      <c r="D75" s="688"/>
      <c r="E75" s="688"/>
      <c r="F75" s="688"/>
      <c r="G75" s="688"/>
      <c r="H75" s="688"/>
      <c r="I75" s="688"/>
      <c r="J75" s="688"/>
      <c r="K75" s="688"/>
      <c r="L75" s="688"/>
      <c r="M75" s="364"/>
      <c r="N75" s="364"/>
      <c r="O75" s="365"/>
    </row>
    <row r="76" spans="1:15" ht="32.25" customHeight="1">
      <c r="A76" s="271"/>
      <c r="B76" s="668"/>
      <c r="C76" s="666" t="s">
        <v>123</v>
      </c>
      <c r="D76" s="665" t="s">
        <v>124</v>
      </c>
      <c r="E76" s="665"/>
      <c r="F76" s="665"/>
      <c r="G76" s="665"/>
      <c r="H76" s="665"/>
      <c r="I76" s="665"/>
      <c r="J76" s="360" t="s">
        <v>125</v>
      </c>
      <c r="K76" s="355" t="s">
        <v>98</v>
      </c>
      <c r="L76" s="373">
        <v>540</v>
      </c>
      <c r="M76" s="364">
        <f t="shared" ref="M76:M84" si="7">L76/1.18</f>
        <v>457.62711864406782</v>
      </c>
      <c r="N76" s="374" t="e">
        <f t="shared" ref="N76:N84" si="8">K76/1.18</f>
        <v>#VALUE!</v>
      </c>
      <c r="O76" s="365"/>
    </row>
    <row r="77" spans="1:15" ht="30" customHeight="1">
      <c r="A77" s="271"/>
      <c r="B77" s="668"/>
      <c r="C77" s="666"/>
      <c r="D77" s="665"/>
      <c r="E77" s="665"/>
      <c r="F77" s="665"/>
      <c r="G77" s="665"/>
      <c r="H77" s="665"/>
      <c r="I77" s="665"/>
      <c r="J77" s="360" t="s">
        <v>126</v>
      </c>
      <c r="K77" s="355" t="s">
        <v>98</v>
      </c>
      <c r="L77" s="373">
        <v>1514</v>
      </c>
      <c r="M77" s="364">
        <f t="shared" si="7"/>
        <v>1283.0508474576272</v>
      </c>
      <c r="N77" s="374" t="e">
        <f t="shared" si="8"/>
        <v>#VALUE!</v>
      </c>
      <c r="O77" s="365"/>
    </row>
    <row r="78" spans="1:15" ht="23.25" customHeight="1">
      <c r="A78" s="271"/>
      <c r="B78" s="668"/>
      <c r="C78" s="666"/>
      <c r="D78" s="665"/>
      <c r="E78" s="665"/>
      <c r="F78" s="665"/>
      <c r="G78" s="665"/>
      <c r="H78" s="665"/>
      <c r="I78" s="665"/>
      <c r="J78" s="360" t="s">
        <v>127</v>
      </c>
      <c r="K78" s="355" t="s">
        <v>98</v>
      </c>
      <c r="L78" s="373">
        <v>4256</v>
      </c>
      <c r="M78" s="364">
        <f t="shared" si="7"/>
        <v>3606.7796610169494</v>
      </c>
      <c r="N78" s="374" t="e">
        <f t="shared" si="8"/>
        <v>#VALUE!</v>
      </c>
      <c r="O78" s="365"/>
    </row>
    <row r="79" spans="1:15" ht="29.25" customHeight="1">
      <c r="A79" s="271"/>
      <c r="B79" s="668"/>
      <c r="C79" s="666" t="s">
        <v>128</v>
      </c>
      <c r="D79" s="665" t="s">
        <v>129</v>
      </c>
      <c r="E79" s="665"/>
      <c r="F79" s="665"/>
      <c r="G79" s="665"/>
      <c r="H79" s="665"/>
      <c r="I79" s="665"/>
      <c r="J79" s="360" t="s">
        <v>125</v>
      </c>
      <c r="K79" s="355" t="s">
        <v>98</v>
      </c>
      <c r="L79" s="373">
        <v>867</v>
      </c>
      <c r="M79" s="364">
        <f t="shared" si="7"/>
        <v>734.74576271186447</v>
      </c>
      <c r="N79" s="374" t="e">
        <f t="shared" si="8"/>
        <v>#VALUE!</v>
      </c>
      <c r="O79" s="365"/>
    </row>
    <row r="80" spans="1:15" ht="30.75" customHeight="1">
      <c r="A80" s="271"/>
      <c r="B80" s="668"/>
      <c r="C80" s="666"/>
      <c r="D80" s="665"/>
      <c r="E80" s="665"/>
      <c r="F80" s="665"/>
      <c r="G80" s="665"/>
      <c r="H80" s="665"/>
      <c r="I80" s="665"/>
      <c r="J80" s="360" t="s">
        <v>126</v>
      </c>
      <c r="K80" s="355" t="s">
        <v>98</v>
      </c>
      <c r="L80" s="373">
        <v>2414</v>
      </c>
      <c r="M80" s="364">
        <f t="shared" si="7"/>
        <v>2045.7627118644068</v>
      </c>
      <c r="N80" s="374" t="e">
        <f t="shared" si="8"/>
        <v>#VALUE!</v>
      </c>
      <c r="O80" s="365"/>
    </row>
    <row r="81" spans="1:15" ht="27" customHeight="1">
      <c r="A81" s="271"/>
      <c r="B81" s="668"/>
      <c r="C81" s="666"/>
      <c r="D81" s="665"/>
      <c r="E81" s="665"/>
      <c r="F81" s="665"/>
      <c r="G81" s="665"/>
      <c r="H81" s="665"/>
      <c r="I81" s="665"/>
      <c r="J81" s="360" t="s">
        <v>127</v>
      </c>
      <c r="K81" s="355" t="s">
        <v>98</v>
      </c>
      <c r="L81" s="373">
        <v>6561</v>
      </c>
      <c r="M81" s="364">
        <f t="shared" si="7"/>
        <v>5560.1694915254238</v>
      </c>
      <c r="N81" s="374" t="e">
        <f t="shared" si="8"/>
        <v>#VALUE!</v>
      </c>
      <c r="O81" s="365"/>
    </row>
    <row r="82" spans="1:15" ht="32.25" customHeight="1">
      <c r="A82" s="271"/>
      <c r="B82" s="668"/>
      <c r="C82" s="666" t="s">
        <v>130</v>
      </c>
      <c r="D82" s="665" t="s">
        <v>131</v>
      </c>
      <c r="E82" s="665"/>
      <c r="F82" s="665"/>
      <c r="G82" s="665"/>
      <c r="H82" s="665"/>
      <c r="I82" s="665"/>
      <c r="J82" s="360" t="s">
        <v>81</v>
      </c>
      <c r="K82" s="355" t="s">
        <v>98</v>
      </c>
      <c r="L82" s="373">
        <v>622</v>
      </c>
      <c r="M82" s="364">
        <f t="shared" si="7"/>
        <v>527.11864406779659</v>
      </c>
      <c r="N82" s="374" t="e">
        <f t="shared" si="8"/>
        <v>#VALUE!</v>
      </c>
      <c r="O82" s="365"/>
    </row>
    <row r="83" spans="1:15" ht="29.25" customHeight="1">
      <c r="A83" s="271"/>
      <c r="B83" s="668"/>
      <c r="C83" s="666"/>
      <c r="D83" s="665"/>
      <c r="E83" s="665"/>
      <c r="F83" s="665"/>
      <c r="G83" s="665"/>
      <c r="H83" s="665"/>
      <c r="I83" s="665"/>
      <c r="J83" s="360" t="s">
        <v>120</v>
      </c>
      <c r="K83" s="355" t="s">
        <v>98</v>
      </c>
      <c r="L83" s="373">
        <v>1377</v>
      </c>
      <c r="M83" s="364">
        <f t="shared" si="7"/>
        <v>1166.949152542373</v>
      </c>
      <c r="N83" s="374" t="e">
        <f t="shared" si="8"/>
        <v>#VALUE!</v>
      </c>
      <c r="O83" s="365"/>
    </row>
    <row r="84" spans="1:15" ht="27" customHeight="1">
      <c r="A84" s="271"/>
      <c r="B84" s="668"/>
      <c r="C84" s="666"/>
      <c r="D84" s="665"/>
      <c r="E84" s="665"/>
      <c r="F84" s="665"/>
      <c r="G84" s="665"/>
      <c r="H84" s="665"/>
      <c r="I84" s="665"/>
      <c r="J84" s="360" t="s">
        <v>99</v>
      </c>
      <c r="K84" s="355" t="s">
        <v>98</v>
      </c>
      <c r="L84" s="373">
        <v>4916</v>
      </c>
      <c r="M84" s="364">
        <f t="shared" si="7"/>
        <v>4166.1016949152545</v>
      </c>
      <c r="N84" s="374" t="e">
        <f t="shared" si="8"/>
        <v>#VALUE!</v>
      </c>
      <c r="O84" s="365"/>
    </row>
    <row r="85" spans="1:15" ht="28.5" customHeight="1">
      <c r="A85" s="271"/>
      <c r="B85" s="674" t="s">
        <v>132</v>
      </c>
      <c r="C85" s="675"/>
      <c r="D85" s="675"/>
      <c r="E85" s="675"/>
      <c r="F85" s="675"/>
      <c r="G85" s="675"/>
      <c r="H85" s="675"/>
      <c r="I85" s="675"/>
      <c r="J85" s="675"/>
      <c r="K85" s="675"/>
      <c r="L85" s="675"/>
      <c r="M85" s="364"/>
      <c r="N85" s="364"/>
      <c r="O85" s="365"/>
    </row>
    <row r="86" spans="1:15" ht="45" customHeight="1">
      <c r="A86" s="271"/>
      <c r="B86" s="668"/>
      <c r="C86" s="666" t="s">
        <v>133</v>
      </c>
      <c r="D86" s="665" t="s">
        <v>134</v>
      </c>
      <c r="E86" s="689"/>
      <c r="F86" s="689"/>
      <c r="G86" s="689"/>
      <c r="H86" s="689"/>
      <c r="I86" s="689"/>
      <c r="J86" s="360" t="s">
        <v>135</v>
      </c>
      <c r="K86" s="355" t="s">
        <v>98</v>
      </c>
      <c r="L86" s="373">
        <v>1805</v>
      </c>
      <c r="M86" s="364">
        <f t="shared" ref="M86:M92" si="9">L86/1.18</f>
        <v>1529.6610169491526</v>
      </c>
      <c r="N86" s="374" t="e">
        <f t="shared" ref="N86:N92" si="10">K86/1.18</f>
        <v>#VALUE!</v>
      </c>
      <c r="O86" s="365"/>
    </row>
    <row r="87" spans="1:15" ht="35.25" customHeight="1">
      <c r="A87" s="271"/>
      <c r="B87" s="676"/>
      <c r="C87" s="689"/>
      <c r="D87" s="689"/>
      <c r="E87" s="689"/>
      <c r="F87" s="689"/>
      <c r="G87" s="689"/>
      <c r="H87" s="689"/>
      <c r="I87" s="689"/>
      <c r="J87" s="360" t="s">
        <v>89</v>
      </c>
      <c r="K87" s="355" t="s">
        <v>98</v>
      </c>
      <c r="L87" s="373">
        <v>3310</v>
      </c>
      <c r="M87" s="364">
        <f t="shared" si="9"/>
        <v>2805.0847457627119</v>
      </c>
      <c r="N87" s="374" t="e">
        <f t="shared" si="10"/>
        <v>#VALUE!</v>
      </c>
      <c r="O87" s="365"/>
    </row>
    <row r="88" spans="1:15" ht="43.5" customHeight="1">
      <c r="A88" s="271"/>
      <c r="B88" s="668"/>
      <c r="C88" s="666" t="s">
        <v>136</v>
      </c>
      <c r="D88" s="665" t="s">
        <v>137</v>
      </c>
      <c r="E88" s="665"/>
      <c r="F88" s="665"/>
      <c r="G88" s="665"/>
      <c r="H88" s="665"/>
      <c r="I88" s="665"/>
      <c r="J88" s="360" t="s">
        <v>81</v>
      </c>
      <c r="K88" s="355" t="s">
        <v>98</v>
      </c>
      <c r="L88" s="373">
        <v>545</v>
      </c>
      <c r="M88" s="364">
        <f t="shared" si="9"/>
        <v>461.86440677966107</v>
      </c>
      <c r="N88" s="374" t="e">
        <f t="shared" si="10"/>
        <v>#VALUE!</v>
      </c>
      <c r="O88" s="365"/>
    </row>
    <row r="89" spans="1:15" ht="35.25" customHeight="1">
      <c r="A89" s="271"/>
      <c r="B89" s="668"/>
      <c r="C89" s="666"/>
      <c r="D89" s="665"/>
      <c r="E89" s="665"/>
      <c r="F89" s="665"/>
      <c r="G89" s="665"/>
      <c r="H89" s="665"/>
      <c r="I89" s="665"/>
      <c r="J89" s="360" t="s">
        <v>135</v>
      </c>
      <c r="K89" s="355" t="s">
        <v>98</v>
      </c>
      <c r="L89" s="373">
        <v>1291</v>
      </c>
      <c r="M89" s="364">
        <f t="shared" si="9"/>
        <v>1094.0677966101696</v>
      </c>
      <c r="N89" s="374" t="e">
        <f t="shared" si="10"/>
        <v>#VALUE!</v>
      </c>
      <c r="O89" s="365"/>
    </row>
    <row r="90" spans="1:15" ht="31.5" customHeight="1">
      <c r="A90" s="271"/>
      <c r="B90" s="668"/>
      <c r="C90" s="666" t="s">
        <v>138</v>
      </c>
      <c r="D90" s="665" t="s">
        <v>139</v>
      </c>
      <c r="E90" s="665"/>
      <c r="F90" s="665"/>
      <c r="G90" s="665"/>
      <c r="H90" s="665"/>
      <c r="I90" s="665"/>
      <c r="J90" s="360" t="s">
        <v>81</v>
      </c>
      <c r="K90" s="355" t="s">
        <v>98</v>
      </c>
      <c r="L90" s="373">
        <v>535</v>
      </c>
      <c r="M90" s="364">
        <f t="shared" si="9"/>
        <v>453.38983050847457</v>
      </c>
      <c r="N90" s="374" t="e">
        <f t="shared" si="10"/>
        <v>#VALUE!</v>
      </c>
      <c r="O90" s="365"/>
    </row>
    <row r="91" spans="1:15" ht="30" customHeight="1">
      <c r="A91" s="271"/>
      <c r="B91" s="668"/>
      <c r="C91" s="666"/>
      <c r="D91" s="665"/>
      <c r="E91" s="665"/>
      <c r="F91" s="665"/>
      <c r="G91" s="665"/>
      <c r="H91" s="665"/>
      <c r="I91" s="665"/>
      <c r="J91" s="360" t="s">
        <v>135</v>
      </c>
      <c r="K91" s="355" t="s">
        <v>98</v>
      </c>
      <c r="L91" s="373">
        <v>1190</v>
      </c>
      <c r="M91" s="364">
        <f t="shared" si="9"/>
        <v>1008.4745762711865</v>
      </c>
      <c r="N91" s="374" t="e">
        <f t="shared" si="10"/>
        <v>#VALUE!</v>
      </c>
      <c r="O91" s="365"/>
    </row>
    <row r="92" spans="1:15" ht="30" customHeight="1">
      <c r="A92" s="271"/>
      <c r="B92" s="668"/>
      <c r="C92" s="666"/>
      <c r="D92" s="665"/>
      <c r="E92" s="665"/>
      <c r="F92" s="665"/>
      <c r="G92" s="665"/>
      <c r="H92" s="665"/>
      <c r="I92" s="665"/>
      <c r="J92" s="360" t="s">
        <v>89</v>
      </c>
      <c r="K92" s="355" t="s">
        <v>98</v>
      </c>
      <c r="L92" s="373">
        <v>2280</v>
      </c>
      <c r="M92" s="364">
        <f t="shared" si="9"/>
        <v>1932.2033898305085</v>
      </c>
      <c r="N92" s="374" t="e">
        <f t="shared" si="10"/>
        <v>#VALUE!</v>
      </c>
      <c r="O92" s="365"/>
    </row>
    <row r="93" spans="1:15" ht="23.25" customHeight="1">
      <c r="A93" s="271"/>
      <c r="B93" s="670" t="s">
        <v>140</v>
      </c>
      <c r="C93" s="671"/>
      <c r="D93" s="671"/>
      <c r="E93" s="671"/>
      <c r="F93" s="671"/>
      <c r="G93" s="671"/>
      <c r="H93" s="671"/>
      <c r="I93" s="671"/>
      <c r="J93" s="671"/>
      <c r="K93" s="671"/>
      <c r="L93" s="671"/>
      <c r="M93" s="364"/>
      <c r="N93" s="364"/>
      <c r="O93" s="365"/>
    </row>
    <row r="94" spans="1:15" ht="27.75" customHeight="1">
      <c r="A94" s="271"/>
      <c r="B94" s="668"/>
      <c r="C94" s="666" t="s">
        <v>141</v>
      </c>
      <c r="D94" s="665" t="s">
        <v>142</v>
      </c>
      <c r="E94" s="665"/>
      <c r="F94" s="665"/>
      <c r="G94" s="665"/>
      <c r="H94" s="665"/>
      <c r="I94" s="665"/>
      <c r="J94" s="360" t="s">
        <v>240</v>
      </c>
      <c r="K94" s="355" t="s">
        <v>98</v>
      </c>
      <c r="L94" s="373">
        <v>597</v>
      </c>
      <c r="M94" s="364">
        <f t="shared" ref="M94:M99" si="11">L94/1.18</f>
        <v>505.93220338983053</v>
      </c>
      <c r="N94" s="374" t="e">
        <f t="shared" ref="N94:N99" si="12">K94/1.18</f>
        <v>#VALUE!</v>
      </c>
      <c r="O94" s="365"/>
    </row>
    <row r="95" spans="1:15" ht="32.25" customHeight="1">
      <c r="A95" s="271"/>
      <c r="B95" s="668"/>
      <c r="C95" s="666"/>
      <c r="D95" s="665"/>
      <c r="E95" s="665"/>
      <c r="F95" s="665"/>
      <c r="G95" s="665"/>
      <c r="H95" s="665"/>
      <c r="I95" s="665"/>
      <c r="J95" s="360" t="s">
        <v>738</v>
      </c>
      <c r="K95" s="355" t="s">
        <v>98</v>
      </c>
      <c r="L95" s="373">
        <v>1505</v>
      </c>
      <c r="M95" s="364">
        <f t="shared" si="11"/>
        <v>1275.4237288135594</v>
      </c>
      <c r="N95" s="374" t="e">
        <f t="shared" si="12"/>
        <v>#VALUE!</v>
      </c>
      <c r="O95" s="365"/>
    </row>
    <row r="96" spans="1:15" ht="27" customHeight="1">
      <c r="A96" s="271"/>
      <c r="B96" s="668"/>
      <c r="C96" s="666"/>
      <c r="D96" s="665"/>
      <c r="E96" s="665"/>
      <c r="F96" s="665"/>
      <c r="G96" s="665"/>
      <c r="H96" s="665"/>
      <c r="I96" s="665"/>
      <c r="J96" s="360" t="s">
        <v>127</v>
      </c>
      <c r="K96" s="355" t="s">
        <v>98</v>
      </c>
      <c r="L96" s="373">
        <v>6078</v>
      </c>
      <c r="M96" s="364">
        <f t="shared" si="11"/>
        <v>5150.8474576271192</v>
      </c>
      <c r="N96" s="374" t="e">
        <f t="shared" si="12"/>
        <v>#VALUE!</v>
      </c>
      <c r="O96" s="365"/>
    </row>
    <row r="97" spans="1:18" ht="33" customHeight="1">
      <c r="A97" s="271"/>
      <c r="B97" s="668"/>
      <c r="C97" s="666" t="s">
        <v>143</v>
      </c>
      <c r="D97" s="665" t="s">
        <v>142</v>
      </c>
      <c r="E97" s="665"/>
      <c r="F97" s="665"/>
      <c r="G97" s="665"/>
      <c r="H97" s="665"/>
      <c r="I97" s="665"/>
      <c r="J97" s="360" t="s">
        <v>240</v>
      </c>
      <c r="K97" s="355" t="s">
        <v>98</v>
      </c>
      <c r="L97" s="373">
        <v>624</v>
      </c>
      <c r="M97" s="364">
        <f t="shared" si="11"/>
        <v>528.81355932203394</v>
      </c>
      <c r="N97" s="374" t="e">
        <f t="shared" si="12"/>
        <v>#VALUE!</v>
      </c>
      <c r="O97" s="365"/>
    </row>
    <row r="98" spans="1:18" ht="31.5" customHeight="1">
      <c r="A98" s="271"/>
      <c r="B98" s="668"/>
      <c r="C98" s="666"/>
      <c r="D98" s="665"/>
      <c r="E98" s="665"/>
      <c r="F98" s="665"/>
      <c r="G98" s="665"/>
      <c r="H98" s="665"/>
      <c r="I98" s="665"/>
      <c r="J98" s="360" t="s">
        <v>738</v>
      </c>
      <c r="K98" s="355" t="s">
        <v>98</v>
      </c>
      <c r="L98" s="373">
        <v>1521</v>
      </c>
      <c r="M98" s="364">
        <f t="shared" si="11"/>
        <v>1288.9830508474577</v>
      </c>
      <c r="N98" s="374" t="e">
        <f t="shared" si="12"/>
        <v>#VALUE!</v>
      </c>
      <c r="O98" s="365"/>
    </row>
    <row r="99" spans="1:18" ht="27" customHeight="1">
      <c r="A99" s="271"/>
      <c r="B99" s="668"/>
      <c r="C99" s="666"/>
      <c r="D99" s="665"/>
      <c r="E99" s="665"/>
      <c r="F99" s="665"/>
      <c r="G99" s="665"/>
      <c r="H99" s="665"/>
      <c r="I99" s="665"/>
      <c r="J99" s="360" t="s">
        <v>127</v>
      </c>
      <c r="K99" s="355" t="s">
        <v>98</v>
      </c>
      <c r="L99" s="373">
        <v>6273</v>
      </c>
      <c r="M99" s="364">
        <f t="shared" si="11"/>
        <v>5316.1016949152545</v>
      </c>
      <c r="N99" s="374" t="e">
        <f t="shared" si="12"/>
        <v>#VALUE!</v>
      </c>
      <c r="O99" s="365"/>
    </row>
    <row r="100" spans="1:18" ht="23.25" customHeight="1">
      <c r="A100" s="271"/>
      <c r="B100" s="672" t="s">
        <v>255</v>
      </c>
      <c r="C100" s="673"/>
      <c r="D100" s="673"/>
      <c r="E100" s="673"/>
      <c r="F100" s="673"/>
      <c r="G100" s="673"/>
      <c r="H100" s="673"/>
      <c r="I100" s="673"/>
      <c r="J100" s="673"/>
      <c r="K100" s="673"/>
      <c r="L100" s="673"/>
      <c r="M100" s="364"/>
      <c r="N100" s="364"/>
      <c r="O100" s="365"/>
    </row>
    <row r="101" spans="1:18" ht="83.25" customHeight="1">
      <c r="A101" s="271"/>
      <c r="B101" s="358"/>
      <c r="C101" s="357" t="s">
        <v>256</v>
      </c>
      <c r="D101" s="665" t="s">
        <v>257</v>
      </c>
      <c r="E101" s="665"/>
      <c r="F101" s="665"/>
      <c r="G101" s="665"/>
      <c r="H101" s="665"/>
      <c r="I101" s="665"/>
      <c r="J101" s="360" t="s">
        <v>258</v>
      </c>
      <c r="K101" s="355" t="s">
        <v>98</v>
      </c>
      <c r="L101" s="373">
        <v>2029</v>
      </c>
      <c r="M101" s="364" t="e">
        <f>#REF!/1.18</f>
        <v>#REF!</v>
      </c>
      <c r="N101" s="374" t="e">
        <f>#REF!/1.18</f>
        <v>#REF!</v>
      </c>
      <c r="O101" s="365"/>
    </row>
    <row r="102" spans="1:18" ht="45" customHeight="1">
      <c r="A102" s="271"/>
      <c r="B102" s="668"/>
      <c r="C102" s="666" t="s">
        <v>799</v>
      </c>
      <c r="D102" s="665" t="s">
        <v>259</v>
      </c>
      <c r="E102" s="665"/>
      <c r="F102" s="665"/>
      <c r="G102" s="665"/>
      <c r="H102" s="665"/>
      <c r="I102" s="665"/>
      <c r="J102" s="360" t="s">
        <v>379</v>
      </c>
      <c r="K102" s="355" t="s">
        <v>98</v>
      </c>
      <c r="L102" s="373">
        <v>445</v>
      </c>
      <c r="M102" s="364" t="e">
        <f>#REF!/1.18</f>
        <v>#REF!</v>
      </c>
      <c r="N102" s="374" t="e">
        <f>#REF!/1.18</f>
        <v>#REF!</v>
      </c>
      <c r="O102" s="365"/>
    </row>
    <row r="103" spans="1:18" ht="42" customHeight="1">
      <c r="A103" s="333"/>
      <c r="B103" s="668"/>
      <c r="C103" s="666"/>
      <c r="D103" s="665"/>
      <c r="E103" s="665"/>
      <c r="F103" s="665"/>
      <c r="G103" s="665"/>
      <c r="H103" s="665"/>
      <c r="I103" s="665"/>
      <c r="J103" s="360" t="s">
        <v>80</v>
      </c>
      <c r="K103" s="355" t="s">
        <v>98</v>
      </c>
      <c r="L103" s="373">
        <v>714</v>
      </c>
      <c r="M103" s="364"/>
      <c r="N103" s="374"/>
      <c r="O103" s="365"/>
    </row>
    <row r="104" spans="1:18" ht="76.5" customHeight="1">
      <c r="B104" s="329"/>
      <c r="C104" s="359" t="s">
        <v>800</v>
      </c>
      <c r="D104" s="677" t="s">
        <v>802</v>
      </c>
      <c r="E104" s="677"/>
      <c r="F104" s="677"/>
      <c r="G104" s="677"/>
      <c r="H104" s="677"/>
      <c r="I104" s="677"/>
      <c r="J104" s="330" t="s">
        <v>801</v>
      </c>
      <c r="K104" s="355" t="s">
        <v>98</v>
      </c>
      <c r="L104" s="373">
        <v>806</v>
      </c>
      <c r="M104" s="375"/>
      <c r="N104" s="375"/>
      <c r="O104" s="376"/>
      <c r="P104" s="272"/>
      <c r="Q104" s="272"/>
      <c r="R104" s="272"/>
    </row>
    <row r="105" spans="1:18" ht="137.25" customHeight="1">
      <c r="B105" s="329"/>
      <c r="C105" s="359" t="s">
        <v>804</v>
      </c>
      <c r="D105" s="677" t="s">
        <v>805</v>
      </c>
      <c r="E105" s="682"/>
      <c r="F105" s="682"/>
      <c r="G105" s="682"/>
      <c r="H105" s="682"/>
      <c r="I105" s="682"/>
      <c r="J105" s="331" t="s">
        <v>258</v>
      </c>
      <c r="K105" s="355" t="s">
        <v>98</v>
      </c>
      <c r="L105" s="373">
        <v>2615</v>
      </c>
      <c r="M105" s="375"/>
      <c r="N105" s="375"/>
      <c r="O105" s="376"/>
      <c r="P105" s="272"/>
      <c r="Q105" s="272"/>
      <c r="R105" s="272"/>
    </row>
    <row r="106" spans="1:18" ht="73.5" customHeight="1">
      <c r="B106" s="668"/>
      <c r="C106" s="684" t="s">
        <v>803</v>
      </c>
      <c r="D106" s="677" t="s">
        <v>806</v>
      </c>
      <c r="E106" s="677"/>
      <c r="F106" s="677"/>
      <c r="G106" s="677"/>
      <c r="H106" s="677"/>
      <c r="I106" s="677"/>
      <c r="J106" s="331" t="s">
        <v>807</v>
      </c>
      <c r="K106" s="361" t="s">
        <v>98</v>
      </c>
      <c r="L106" s="373">
        <v>1328</v>
      </c>
      <c r="M106" s="375"/>
      <c r="N106" s="375"/>
      <c r="O106" s="376"/>
      <c r="P106" s="272"/>
      <c r="Q106" s="272"/>
      <c r="R106" s="272"/>
    </row>
    <row r="107" spans="1:18" ht="72.75" customHeight="1" thickBot="1">
      <c r="B107" s="686"/>
      <c r="C107" s="685"/>
      <c r="D107" s="683"/>
      <c r="E107" s="683"/>
      <c r="F107" s="683"/>
      <c r="G107" s="683"/>
      <c r="H107" s="683"/>
      <c r="I107" s="683"/>
      <c r="J107" s="332" t="s">
        <v>258</v>
      </c>
      <c r="K107" s="377" t="s">
        <v>98</v>
      </c>
      <c r="L107" s="378">
        <v>2959</v>
      </c>
      <c r="M107" s="379"/>
      <c r="N107" s="379"/>
      <c r="O107" s="380"/>
      <c r="P107" s="272"/>
      <c r="Q107" s="272"/>
      <c r="R107" s="272"/>
    </row>
    <row r="108" spans="1:18" ht="7.5" customHeight="1">
      <c r="I108" s="3"/>
      <c r="J108" s="273"/>
      <c r="K108" s="273"/>
      <c r="L108" s="273"/>
      <c r="M108" s="273"/>
      <c r="N108" s="273"/>
      <c r="O108" s="273"/>
      <c r="P108" s="273"/>
      <c r="Q108" s="273"/>
      <c r="R108" s="273"/>
    </row>
    <row r="109" spans="1:18" ht="39.75" hidden="1" customHeight="1">
      <c r="I109" s="3"/>
      <c r="J109" s="273"/>
      <c r="K109" s="273"/>
      <c r="L109" s="273"/>
      <c r="M109" s="273"/>
      <c r="N109" s="273"/>
      <c r="O109" s="273"/>
      <c r="P109" s="273"/>
      <c r="Q109" s="273"/>
      <c r="R109" s="273"/>
    </row>
    <row r="110" spans="1:18" ht="39.75" hidden="1" customHeight="1">
      <c r="I110" s="3"/>
      <c r="J110" s="273"/>
      <c r="K110" s="273"/>
      <c r="L110" s="273"/>
      <c r="M110" s="273"/>
      <c r="N110" s="273"/>
      <c r="O110" s="273"/>
      <c r="P110" s="273"/>
      <c r="Q110" s="273"/>
      <c r="R110" s="273"/>
    </row>
    <row r="111" spans="1:18" ht="23.25" hidden="1" customHeight="1">
      <c r="I111" s="3"/>
      <c r="J111" s="273"/>
      <c r="K111" s="273"/>
      <c r="L111" s="273"/>
      <c r="M111" s="273"/>
      <c r="N111" s="273"/>
      <c r="O111" s="273"/>
      <c r="P111" s="273"/>
      <c r="Q111" s="273"/>
      <c r="R111" s="273"/>
    </row>
    <row r="112" spans="1:18" ht="78" hidden="1" customHeight="1">
      <c r="I112" s="3"/>
      <c r="J112" s="273"/>
      <c r="K112" s="273"/>
      <c r="L112" s="273"/>
      <c r="M112" s="273"/>
      <c r="N112" s="273"/>
      <c r="O112" s="273"/>
      <c r="P112" s="273"/>
      <c r="Q112" s="273"/>
      <c r="R112" s="273"/>
    </row>
    <row r="113" spans="9:18" ht="78" hidden="1" customHeight="1">
      <c r="I113" s="3"/>
      <c r="J113" s="273"/>
      <c r="K113" s="273"/>
      <c r="L113" s="273"/>
      <c r="M113" s="273"/>
      <c r="N113" s="273"/>
      <c r="O113" s="273"/>
      <c r="P113" s="273"/>
      <c r="Q113" s="273"/>
      <c r="R113" s="273"/>
    </row>
    <row r="114" spans="9:18" ht="78" hidden="1" customHeight="1">
      <c r="I114" s="3"/>
      <c r="J114" s="273"/>
      <c r="K114" s="273"/>
      <c r="L114" s="273"/>
      <c r="M114" s="273"/>
      <c r="N114" s="273"/>
      <c r="O114" s="273"/>
      <c r="P114" s="273"/>
      <c r="Q114" s="273"/>
      <c r="R114" s="273"/>
    </row>
    <row r="115" spans="9:18" hidden="1">
      <c r="J115" s="273"/>
      <c r="K115" s="273"/>
      <c r="L115" s="273"/>
      <c r="M115" s="273"/>
      <c r="N115" s="273"/>
      <c r="O115" s="273"/>
      <c r="P115" s="273"/>
      <c r="Q115" s="273"/>
      <c r="R115" s="273"/>
    </row>
    <row r="116" spans="9:18" hidden="1">
      <c r="J116" s="273"/>
      <c r="K116" s="273"/>
      <c r="L116" s="273"/>
      <c r="M116" s="273"/>
      <c r="N116" s="273"/>
      <c r="O116" s="273"/>
      <c r="P116" s="273"/>
      <c r="Q116" s="273"/>
      <c r="R116" s="273"/>
    </row>
    <row r="117" spans="9:18" hidden="1">
      <c r="J117" s="273"/>
      <c r="K117" s="273"/>
      <c r="L117" s="273"/>
      <c r="M117" s="273"/>
      <c r="N117" s="273"/>
      <c r="O117" s="273"/>
      <c r="P117" s="273"/>
      <c r="Q117" s="273"/>
      <c r="R117" s="273"/>
    </row>
    <row r="118" spans="9:18">
      <c r="J118" s="273"/>
      <c r="K118" s="273"/>
      <c r="L118" s="273"/>
      <c r="M118" s="273"/>
      <c r="N118" s="273"/>
      <c r="O118" s="273"/>
      <c r="P118" s="273"/>
      <c r="Q118" s="273"/>
      <c r="R118" s="273"/>
    </row>
    <row r="119" spans="9:18">
      <c r="J119" s="273"/>
      <c r="K119" s="273"/>
      <c r="L119" s="273"/>
      <c r="M119" s="273"/>
      <c r="N119" s="273"/>
      <c r="O119" s="273"/>
      <c r="P119" s="273"/>
      <c r="Q119" s="273"/>
      <c r="R119" s="273"/>
    </row>
    <row r="120" spans="9:18">
      <c r="J120" s="273"/>
      <c r="K120" s="273"/>
      <c r="L120" s="273"/>
      <c r="M120" s="273"/>
      <c r="N120" s="273"/>
      <c r="O120" s="273"/>
      <c r="P120" s="273"/>
      <c r="Q120" s="273"/>
      <c r="R120" s="273"/>
    </row>
    <row r="121" spans="9:18">
      <c r="J121" s="273"/>
      <c r="K121" s="273"/>
      <c r="L121" s="273"/>
      <c r="M121" s="273"/>
      <c r="N121" s="273"/>
      <c r="O121" s="273"/>
      <c r="P121" s="273"/>
      <c r="Q121" s="273"/>
      <c r="R121" s="273"/>
    </row>
    <row r="135" spans="11:14" ht="5.25" customHeight="1">
      <c r="K135" s="1"/>
      <c r="L135" s="1"/>
      <c r="M135" s="1"/>
      <c r="N135" s="1"/>
    </row>
    <row r="136" spans="11:14" hidden="1">
      <c r="K136" s="1"/>
      <c r="L136" s="1"/>
      <c r="M136" s="1"/>
      <c r="N136" s="1"/>
    </row>
    <row r="137" spans="11:14" hidden="1">
      <c r="K137" s="1"/>
      <c r="L137" s="1"/>
      <c r="M137" s="1"/>
      <c r="N137" s="1"/>
    </row>
    <row r="138" spans="11:14" hidden="1">
      <c r="K138" s="1"/>
      <c r="L138" s="1"/>
      <c r="M138" s="1"/>
      <c r="N138" s="1"/>
    </row>
    <row r="139" spans="11:14" hidden="1">
      <c r="K139" s="1"/>
      <c r="L139" s="1"/>
      <c r="M139" s="1"/>
      <c r="N139" s="1"/>
    </row>
    <row r="140" spans="11:14" hidden="1">
      <c r="K140" s="1"/>
      <c r="L140" s="1"/>
      <c r="M140" s="1"/>
      <c r="N140" s="1"/>
    </row>
    <row r="141" spans="11:14" hidden="1">
      <c r="K141" s="1"/>
      <c r="L141" s="1"/>
      <c r="M141" s="1"/>
      <c r="N141" s="1"/>
    </row>
    <row r="142" spans="11:14" hidden="1">
      <c r="K142" s="1"/>
      <c r="L142" s="1"/>
      <c r="M142" s="1"/>
      <c r="N142" s="1"/>
    </row>
    <row r="143" spans="11:14" hidden="1">
      <c r="K143" s="1"/>
      <c r="L143" s="1"/>
      <c r="M143" s="1"/>
      <c r="N143" s="1"/>
    </row>
    <row r="144" spans="11:14" hidden="1">
      <c r="K144" s="1"/>
      <c r="L144" s="1"/>
      <c r="M144" s="1"/>
      <c r="N144" s="1"/>
    </row>
    <row r="145" spans="11:14" ht="6" hidden="1" customHeight="1">
      <c r="K145" s="1"/>
      <c r="L145" s="1"/>
      <c r="M145" s="1"/>
      <c r="N145" s="1"/>
    </row>
    <row r="146" spans="11:14" hidden="1">
      <c r="K146" s="1"/>
      <c r="L146" s="1"/>
      <c r="M146" s="1"/>
      <c r="N146" s="1"/>
    </row>
    <row r="147" spans="11:14" hidden="1">
      <c r="K147" s="1"/>
      <c r="L147" s="1"/>
      <c r="M147" s="1"/>
      <c r="N147" s="1"/>
    </row>
    <row r="148" spans="11:14" hidden="1">
      <c r="K148" s="1"/>
      <c r="L148" s="1"/>
      <c r="M148" s="1"/>
      <c r="N148" s="1"/>
    </row>
    <row r="149" spans="11:14" hidden="1">
      <c r="K149" s="1"/>
      <c r="L149" s="1"/>
      <c r="M149" s="1"/>
      <c r="N149" s="1"/>
    </row>
    <row r="150" spans="11:14" hidden="1">
      <c r="K150" s="1"/>
      <c r="L150" s="1"/>
      <c r="M150" s="1"/>
      <c r="N150" s="1"/>
    </row>
    <row r="151" spans="11:14" hidden="1">
      <c r="K151" s="1"/>
      <c r="L151" s="1"/>
      <c r="M151" s="1"/>
      <c r="N151" s="1"/>
    </row>
    <row r="152" spans="11:14" hidden="1">
      <c r="K152" s="1"/>
      <c r="L152" s="1"/>
      <c r="M152" s="1"/>
      <c r="N152" s="1"/>
    </row>
    <row r="153" spans="11:14" hidden="1">
      <c r="K153" s="1"/>
      <c r="L153" s="1"/>
      <c r="M153" s="1"/>
      <c r="N153" s="1"/>
    </row>
    <row r="158" spans="11:14" ht="3" customHeight="1">
      <c r="K158" s="1"/>
      <c r="L158" s="1"/>
      <c r="M158" s="1"/>
      <c r="N158" s="1"/>
    </row>
    <row r="159" spans="11:14" hidden="1">
      <c r="K159" s="1"/>
      <c r="L159" s="1"/>
      <c r="M159" s="1"/>
      <c r="N159" s="1"/>
    </row>
    <row r="160" spans="11:14" hidden="1">
      <c r="K160" s="1"/>
      <c r="L160" s="1"/>
      <c r="M160" s="1"/>
      <c r="N160" s="1"/>
    </row>
    <row r="161" spans="11:14" hidden="1">
      <c r="K161" s="1"/>
      <c r="L161" s="1"/>
      <c r="M161" s="1"/>
      <c r="N161" s="1"/>
    </row>
    <row r="162" spans="11:14" hidden="1">
      <c r="K162" s="1"/>
      <c r="L162" s="1"/>
      <c r="M162" s="1"/>
      <c r="N162" s="1"/>
    </row>
    <row r="163" spans="11:14" hidden="1">
      <c r="K163" s="1"/>
      <c r="L163" s="1"/>
      <c r="M163" s="1"/>
      <c r="N163" s="1"/>
    </row>
    <row r="164" spans="11:14" hidden="1">
      <c r="K164" s="1"/>
      <c r="L164" s="1"/>
      <c r="M164" s="1"/>
      <c r="N164" s="1"/>
    </row>
    <row r="165" spans="11:14" hidden="1">
      <c r="K165" s="1"/>
      <c r="L165" s="1"/>
      <c r="M165" s="1"/>
      <c r="N165" s="1"/>
    </row>
    <row r="166" spans="11:14" hidden="1">
      <c r="K166" s="1"/>
      <c r="L166" s="1"/>
      <c r="M166" s="1"/>
      <c r="N166" s="1"/>
    </row>
    <row r="167" spans="11:14" hidden="1">
      <c r="K167" s="1"/>
      <c r="L167" s="1"/>
      <c r="M167" s="1"/>
      <c r="N167" s="1"/>
    </row>
    <row r="168" spans="11:14" hidden="1">
      <c r="K168" s="1"/>
      <c r="L168" s="1"/>
      <c r="M168" s="1"/>
      <c r="N168" s="1"/>
    </row>
  </sheetData>
  <sheetProtection selectLockedCells="1" selectUnlockedCells="1"/>
  <mergeCells count="136">
    <mergeCell ref="B7:L7"/>
    <mergeCell ref="B8:B9"/>
    <mergeCell ref="K1:L2"/>
    <mergeCell ref="C15:C16"/>
    <mergeCell ref="E3:G3"/>
    <mergeCell ref="B13:B14"/>
    <mergeCell ref="H4:L4"/>
    <mergeCell ref="B15:B16"/>
    <mergeCell ref="D15:I16"/>
    <mergeCell ref="B1:C2"/>
    <mergeCell ref="D8:I9"/>
    <mergeCell ref="B10:B12"/>
    <mergeCell ref="C10:C12"/>
    <mergeCell ref="D10:I12"/>
    <mergeCell ref="D1:J2"/>
    <mergeCell ref="B4:G4"/>
    <mergeCell ref="B3:D3"/>
    <mergeCell ref="D6:I6"/>
    <mergeCell ref="C8:C9"/>
    <mergeCell ref="C13:C14"/>
    <mergeCell ref="D13:I14"/>
    <mergeCell ref="H3:O3"/>
    <mergeCell ref="B17:B18"/>
    <mergeCell ref="C17:C18"/>
    <mergeCell ref="D17:I18"/>
    <mergeCell ref="C25:C26"/>
    <mergeCell ref="C30:C31"/>
    <mergeCell ref="D30:I31"/>
    <mergeCell ref="C21:C22"/>
    <mergeCell ref="D21:I22"/>
    <mergeCell ref="B21:B22"/>
    <mergeCell ref="C23:C24"/>
    <mergeCell ref="D23:I24"/>
    <mergeCell ref="B23:B24"/>
    <mergeCell ref="B19:B20"/>
    <mergeCell ref="C19:C20"/>
    <mergeCell ref="D19:I20"/>
    <mergeCell ref="B30:B31"/>
    <mergeCell ref="D25:I26"/>
    <mergeCell ref="C86:C87"/>
    <mergeCell ref="C97:C99"/>
    <mergeCell ref="D88:I89"/>
    <mergeCell ref="D90:I92"/>
    <mergeCell ref="C90:C92"/>
    <mergeCell ref="B90:B92"/>
    <mergeCell ref="B88:B89"/>
    <mergeCell ref="C88:C89"/>
    <mergeCell ref="D94:I96"/>
    <mergeCell ref="B35:B36"/>
    <mergeCell ref="C35:C36"/>
    <mergeCell ref="D35:I36"/>
    <mergeCell ref="B37:B38"/>
    <mergeCell ref="C37:C38"/>
    <mergeCell ref="D37:I38"/>
    <mergeCell ref="B41:B42"/>
    <mergeCell ref="B25:B26"/>
    <mergeCell ref="B29:L29"/>
    <mergeCell ref="B32:B34"/>
    <mergeCell ref="C32:C34"/>
    <mergeCell ref="D32:I34"/>
    <mergeCell ref="C27:C28"/>
    <mergeCell ref="D27:I28"/>
    <mergeCell ref="B27:B28"/>
    <mergeCell ref="J37:J38"/>
    <mergeCell ref="D105:I105"/>
    <mergeCell ref="D106:I107"/>
    <mergeCell ref="C106:C107"/>
    <mergeCell ref="B106:B107"/>
    <mergeCell ref="D45:I46"/>
    <mergeCell ref="C45:C46"/>
    <mergeCell ref="B45:B46"/>
    <mergeCell ref="B75:L75"/>
    <mergeCell ref="D86:I87"/>
    <mergeCell ref="B82:B84"/>
    <mergeCell ref="C82:C84"/>
    <mergeCell ref="B53:B54"/>
    <mergeCell ref="C53:C54"/>
    <mergeCell ref="D53:I54"/>
    <mergeCell ref="B55:B56"/>
    <mergeCell ref="B71:L71"/>
    <mergeCell ref="B72:B74"/>
    <mergeCell ref="C72:C74"/>
    <mergeCell ref="C79:C81"/>
    <mergeCell ref="D79:I81"/>
    <mergeCell ref="D50:I52"/>
    <mergeCell ref="D72:I74"/>
    <mergeCell ref="C55:C56"/>
    <mergeCell ref="D55:I56"/>
    <mergeCell ref="D104:I104"/>
    <mergeCell ref="C41:C42"/>
    <mergeCell ref="D41:I42"/>
    <mergeCell ref="B57:B60"/>
    <mergeCell ref="C57:C60"/>
    <mergeCell ref="D57:I60"/>
    <mergeCell ref="D61:I62"/>
    <mergeCell ref="B63:B65"/>
    <mergeCell ref="C63:C65"/>
    <mergeCell ref="D63:I65"/>
    <mergeCell ref="B66:L66"/>
    <mergeCell ref="B67:B70"/>
    <mergeCell ref="C67:C70"/>
    <mergeCell ref="D67:I70"/>
    <mergeCell ref="B61:B62"/>
    <mergeCell ref="C61:C62"/>
    <mergeCell ref="B49:L49"/>
    <mergeCell ref="B50:B52"/>
    <mergeCell ref="C50:C52"/>
    <mergeCell ref="C94:C96"/>
    <mergeCell ref="B94:B96"/>
    <mergeCell ref="B79:B81"/>
    <mergeCell ref="D76:I78"/>
    <mergeCell ref="C76:C78"/>
    <mergeCell ref="K47:K48"/>
    <mergeCell ref="D47:I48"/>
    <mergeCell ref="C47:C48"/>
    <mergeCell ref="B47:B48"/>
    <mergeCell ref="D102:I103"/>
    <mergeCell ref="C102:C103"/>
    <mergeCell ref="B102:B103"/>
    <mergeCell ref="K37:K38"/>
    <mergeCell ref="L37:L38"/>
    <mergeCell ref="D43:I44"/>
    <mergeCell ref="C43:C44"/>
    <mergeCell ref="B43:B44"/>
    <mergeCell ref="B39:B40"/>
    <mergeCell ref="C39:C40"/>
    <mergeCell ref="D39:I40"/>
    <mergeCell ref="D82:I84"/>
    <mergeCell ref="B76:B78"/>
    <mergeCell ref="B93:L93"/>
    <mergeCell ref="D97:I99"/>
    <mergeCell ref="B97:B99"/>
    <mergeCell ref="D101:I101"/>
    <mergeCell ref="B100:L100"/>
    <mergeCell ref="B85:L85"/>
    <mergeCell ref="B86:B87"/>
  </mergeCells>
  <hyperlinks>
    <hyperlink ref="E3" r:id="rId1"/>
    <hyperlink ref="F3" r:id="rId2" display="mailto:info@rubezhspb.ru?subject=%D0%97%D0%90%D0%9F%D0%A0%D0%9E%D0%A1"/>
    <hyperlink ref="G3" r:id="rId3" display="mailto:info@rubezhspb.ru?subject=%D0%97%D0%90%D0%9F%D0%A0%D0%9E%D0%A1"/>
    <hyperlink ref="H3" r:id="rId4"/>
  </hyperlinks>
  <pageMargins left="0" right="0" top="0" bottom="0" header="0" footer="0"/>
  <pageSetup paperSize="9" scale="43" fitToHeight="0" orientation="portrait" r:id="rId5"/>
  <headerFooter differentOddEven="1" alignWithMargins="0"/>
  <rowBreaks count="2" manualBreakCount="2">
    <brk id="44" max="16383" man="1"/>
    <brk id="99" max="16383" man="1"/>
  </rowBreaks>
  <drawing r:id="rId6"/>
</worksheet>
</file>

<file path=xl/worksheets/sheet4.xml><?xml version="1.0" encoding="utf-8"?>
<worksheet xmlns="http://schemas.openxmlformats.org/spreadsheetml/2006/main" xmlns:r="http://schemas.openxmlformats.org/officeDocument/2006/relationships">
  <sheetPr enableFormatConditionsCalculation="0">
    <tabColor theme="3" tint="0.79998168889431442"/>
    <pageSetUpPr fitToPage="1"/>
  </sheetPr>
  <dimension ref="A1:P49"/>
  <sheetViews>
    <sheetView zoomScale="70" zoomScaleNormal="70" workbookViewId="0">
      <selection activeCell="B1" sqref="B1:C2"/>
    </sheetView>
  </sheetViews>
  <sheetFormatPr defaultColWidth="9.140625" defaultRowHeight="12.75"/>
  <cols>
    <col min="1" max="1" width="3.42578125" style="1" customWidth="1"/>
    <col min="2" max="2" width="19.140625" style="1" customWidth="1"/>
    <col min="3" max="3" width="35.42578125" style="1" customWidth="1"/>
    <col min="4" max="4" width="25.85546875" style="1" customWidth="1"/>
    <col min="5" max="5" width="16.140625" style="1" customWidth="1"/>
    <col min="6" max="6" width="17" style="1" customWidth="1"/>
    <col min="7" max="7" width="13.85546875" style="1" customWidth="1"/>
    <col min="8" max="8" width="13.28515625" style="1" customWidth="1"/>
    <col min="9" max="9" width="20.42578125" style="1" customWidth="1"/>
    <col min="10" max="10" width="15.140625" style="1" customWidth="1"/>
    <col min="11" max="11" width="19.85546875" style="3" customWidth="1"/>
    <col min="12" max="12" width="9.7109375" style="2" hidden="1" customWidth="1"/>
    <col min="13" max="13" width="9.42578125" style="2" hidden="1" customWidth="1"/>
    <col min="14" max="14" width="30.28515625" style="114" hidden="1" customWidth="1"/>
    <col min="15" max="15" width="0.85546875" style="1" hidden="1" customWidth="1"/>
    <col min="16" max="16384" width="9.140625" style="1"/>
  </cols>
  <sheetData>
    <row r="1" spans="1:16" ht="56.25" customHeight="1">
      <c r="A1" s="813" t="s">
        <v>39</v>
      </c>
      <c r="B1" s="462" t="s">
        <v>19</v>
      </c>
      <c r="C1" s="463"/>
      <c r="D1" s="716" t="s">
        <v>40</v>
      </c>
      <c r="E1" s="716"/>
      <c r="F1" s="716"/>
      <c r="G1" s="716"/>
      <c r="H1" s="716"/>
      <c r="I1" s="716"/>
      <c r="J1" s="716"/>
      <c r="K1" s="718"/>
      <c r="L1" s="1248"/>
      <c r="M1" s="1248"/>
      <c r="N1" s="1249"/>
      <c r="O1" s="1250"/>
    </row>
    <row r="2" spans="1:16" ht="44.25" customHeight="1" thickBot="1">
      <c r="A2" s="750"/>
      <c r="B2" s="714"/>
      <c r="C2" s="715"/>
      <c r="D2" s="717"/>
      <c r="E2" s="717"/>
      <c r="F2" s="717"/>
      <c r="G2" s="717"/>
      <c r="H2" s="717"/>
      <c r="I2" s="717"/>
      <c r="J2" s="717"/>
      <c r="K2" s="719"/>
      <c r="L2" s="1251"/>
      <c r="M2" s="1251"/>
      <c r="N2" s="143"/>
      <c r="O2" s="52"/>
    </row>
    <row r="3" spans="1:16" ht="59.25" customHeight="1" thickBot="1">
      <c r="A3" s="750"/>
      <c r="B3" s="707" t="s">
        <v>550</v>
      </c>
      <c r="C3" s="471"/>
      <c r="D3" s="471"/>
      <c r="E3" s="472" t="s">
        <v>551</v>
      </c>
      <c r="F3" s="473"/>
      <c r="G3" s="474"/>
      <c r="H3" s="495" t="s">
        <v>521</v>
      </c>
      <c r="I3" s="495"/>
      <c r="J3" s="720" t="s">
        <v>521</v>
      </c>
      <c r="K3" s="473"/>
      <c r="L3" s="473"/>
      <c r="M3" s="473"/>
      <c r="N3" s="473"/>
      <c r="O3" s="1252"/>
      <c r="P3" s="7"/>
    </row>
    <row r="4" spans="1:16" ht="27.75" thickBot="1">
      <c r="A4" s="750"/>
      <c r="B4" s="710" t="s">
        <v>41</v>
      </c>
      <c r="C4" s="711"/>
      <c r="D4" s="711"/>
      <c r="E4" s="711"/>
      <c r="F4" s="711"/>
      <c r="G4" s="712"/>
      <c r="H4" s="713" t="s">
        <v>871</v>
      </c>
      <c r="I4" s="480"/>
      <c r="J4" s="480"/>
      <c r="K4" s="481"/>
      <c r="L4" s="1251"/>
      <c r="M4" s="1251"/>
      <c r="N4" s="143"/>
      <c r="O4" s="52"/>
    </row>
    <row r="5" spans="1:16" ht="0.6" hidden="1" customHeight="1">
      <c r="A5" s="750"/>
      <c r="B5" s="16"/>
      <c r="C5" s="15"/>
      <c r="D5" s="14"/>
      <c r="E5" s="14"/>
      <c r="F5" s="14"/>
      <c r="G5" s="14"/>
      <c r="H5" s="14"/>
      <c r="I5" s="13"/>
      <c r="J5" s="13"/>
      <c r="K5" s="12"/>
      <c r="L5" s="1251"/>
      <c r="M5" s="1251"/>
      <c r="N5" s="143"/>
      <c r="O5" s="52"/>
    </row>
    <row r="6" spans="1:16" ht="27" customHeight="1" thickBot="1">
      <c r="A6" s="750"/>
      <c r="B6" s="19" t="s">
        <v>27</v>
      </c>
      <c r="C6" s="458" t="s">
        <v>12</v>
      </c>
      <c r="D6" s="731" t="s">
        <v>14</v>
      </c>
      <c r="E6" s="732"/>
      <c r="F6" s="732"/>
      <c r="G6" s="732"/>
      <c r="H6" s="732"/>
      <c r="I6" s="733"/>
      <c r="J6" s="21" t="s">
        <v>42</v>
      </c>
      <c r="K6" s="22" t="s">
        <v>43</v>
      </c>
      <c r="L6" s="1251"/>
      <c r="M6" s="1251"/>
      <c r="N6" s="143"/>
      <c r="O6" s="52"/>
    </row>
    <row r="7" spans="1:16" ht="21" customHeight="1" thickBot="1">
      <c r="A7" s="750"/>
      <c r="B7" s="734" t="s">
        <v>44</v>
      </c>
      <c r="C7" s="735"/>
      <c r="D7" s="735"/>
      <c r="E7" s="735"/>
      <c r="F7" s="735"/>
      <c r="G7" s="735"/>
      <c r="H7" s="735"/>
      <c r="I7" s="735"/>
      <c r="J7" s="735"/>
      <c r="K7" s="736"/>
      <c r="L7" s="1251"/>
      <c r="M7" s="1251"/>
      <c r="N7" s="143"/>
      <c r="O7" s="52"/>
    </row>
    <row r="8" spans="1:16" ht="32.25" customHeight="1">
      <c r="A8" s="750"/>
      <c r="B8" s="721"/>
      <c r="C8" s="723" t="s">
        <v>434</v>
      </c>
      <c r="D8" s="725" t="s">
        <v>45</v>
      </c>
      <c r="E8" s="726"/>
      <c r="F8" s="726"/>
      <c r="G8" s="726"/>
      <c r="H8" s="726"/>
      <c r="I8" s="727"/>
      <c r="J8" s="742" t="s">
        <v>47</v>
      </c>
      <c r="K8" s="740">
        <v>1850</v>
      </c>
      <c r="L8" s="1251" t="e">
        <f>#REF!/1.18</f>
        <v>#REF!</v>
      </c>
      <c r="M8" s="1253" t="e">
        <f>#REF!/1.18</f>
        <v>#REF!</v>
      </c>
      <c r="N8" s="143"/>
      <c r="O8" s="52"/>
    </row>
    <row r="9" spans="1:16" ht="21.75" customHeight="1">
      <c r="A9" s="750"/>
      <c r="B9" s="722"/>
      <c r="C9" s="724"/>
      <c r="D9" s="728"/>
      <c r="E9" s="729"/>
      <c r="F9" s="729"/>
      <c r="G9" s="729"/>
      <c r="H9" s="729"/>
      <c r="I9" s="730"/>
      <c r="J9" s="743"/>
      <c r="K9" s="741"/>
      <c r="L9" s="1251">
        <f>K8/1.18</f>
        <v>1567.7966101694917</v>
      </c>
      <c r="M9" s="1253" t="e">
        <f>#REF!/1.18</f>
        <v>#REF!</v>
      </c>
      <c r="N9" s="143"/>
      <c r="O9" s="52"/>
    </row>
    <row r="10" spans="1:16" ht="51.75" customHeight="1" thickBot="1">
      <c r="A10" s="750"/>
      <c r="B10" s="744"/>
      <c r="C10" s="745"/>
      <c r="D10" s="737"/>
      <c r="E10" s="738"/>
      <c r="F10" s="738"/>
      <c r="G10" s="738"/>
      <c r="H10" s="738"/>
      <c r="I10" s="739"/>
      <c r="J10" s="25" t="s">
        <v>48</v>
      </c>
      <c r="K10" s="142">
        <v>6115</v>
      </c>
      <c r="L10" s="1251">
        <f>K10/1.18</f>
        <v>5182.203389830509</v>
      </c>
      <c r="M10" s="1253" t="e">
        <f>#REF!/1.18</f>
        <v>#REF!</v>
      </c>
      <c r="N10" s="143"/>
      <c r="O10" s="52"/>
    </row>
    <row r="11" spans="1:16" ht="21" customHeight="1" thickBot="1">
      <c r="A11" s="750"/>
      <c r="B11" s="567" t="s">
        <v>49</v>
      </c>
      <c r="C11" s="568"/>
      <c r="D11" s="568"/>
      <c r="E11" s="568"/>
      <c r="F11" s="568"/>
      <c r="G11" s="568"/>
      <c r="H11" s="568"/>
      <c r="I11" s="568"/>
      <c r="J11" s="568"/>
      <c r="K11" s="569"/>
      <c r="L11" s="1251"/>
      <c r="M11" s="1251"/>
      <c r="N11" s="143"/>
      <c r="O11" s="52"/>
    </row>
    <row r="12" spans="1:16" ht="63" customHeight="1">
      <c r="A12" s="750"/>
      <c r="B12" s="721"/>
      <c r="C12" s="723" t="s">
        <v>50</v>
      </c>
      <c r="D12" s="725" t="s">
        <v>51</v>
      </c>
      <c r="E12" s="726"/>
      <c r="F12" s="726"/>
      <c r="G12" s="726"/>
      <c r="H12" s="726"/>
      <c r="I12" s="727"/>
      <c r="J12" s="457" t="s">
        <v>46</v>
      </c>
      <c r="K12" s="141">
        <v>627</v>
      </c>
      <c r="L12" s="1251">
        <f>K12/1.18</f>
        <v>531.3559322033899</v>
      </c>
      <c r="M12" s="1253" t="e">
        <f>#REF!/1.18</f>
        <v>#REF!</v>
      </c>
      <c r="N12" s="143"/>
      <c r="O12" s="52"/>
    </row>
    <row r="13" spans="1:16" ht="63" customHeight="1" thickBot="1">
      <c r="A13" s="750"/>
      <c r="B13" s="722"/>
      <c r="C13" s="724"/>
      <c r="D13" s="728"/>
      <c r="E13" s="729"/>
      <c r="F13" s="729"/>
      <c r="G13" s="729"/>
      <c r="H13" s="729"/>
      <c r="I13" s="730"/>
      <c r="J13" s="457" t="s">
        <v>47</v>
      </c>
      <c r="K13" s="141">
        <v>1692</v>
      </c>
      <c r="L13" s="1251">
        <f>K13/1.18</f>
        <v>1433.8983050847457</v>
      </c>
      <c r="M13" s="1253" t="e">
        <f>#REF!/1.18</f>
        <v>#REF!</v>
      </c>
      <c r="N13" s="143"/>
      <c r="O13" s="52"/>
    </row>
    <row r="14" spans="1:16" ht="21" customHeight="1" thickBot="1">
      <c r="A14" s="750"/>
      <c r="B14" s="1237" t="s">
        <v>52</v>
      </c>
      <c r="C14" s="1238"/>
      <c r="D14" s="1238"/>
      <c r="E14" s="1238"/>
      <c r="F14" s="1238"/>
      <c r="G14" s="1238"/>
      <c r="H14" s="1238"/>
      <c r="I14" s="1238"/>
      <c r="J14" s="1238"/>
      <c r="K14" s="1239"/>
      <c r="L14" s="1251"/>
      <c r="M14" s="1251"/>
      <c r="N14" s="143"/>
      <c r="O14" s="52"/>
    </row>
    <row r="15" spans="1:16" ht="45.75" customHeight="1">
      <c r="A15" s="750"/>
      <c r="B15" s="1259"/>
      <c r="C15" s="842" t="s">
        <v>53</v>
      </c>
      <c r="D15" s="916" t="s">
        <v>54</v>
      </c>
      <c r="E15" s="916"/>
      <c r="F15" s="916"/>
      <c r="G15" s="916"/>
      <c r="H15" s="916"/>
      <c r="I15" s="916"/>
      <c r="J15" s="1260" t="s">
        <v>55</v>
      </c>
      <c r="K15" s="1268">
        <v>677</v>
      </c>
      <c r="L15" s="1251"/>
      <c r="M15" s="1251"/>
      <c r="N15" s="143"/>
      <c r="O15" s="52"/>
    </row>
    <row r="16" spans="1:16" ht="37.5" customHeight="1">
      <c r="A16" s="750"/>
      <c r="B16" s="1254"/>
      <c r="C16" s="666"/>
      <c r="D16" s="665"/>
      <c r="E16" s="665"/>
      <c r="F16" s="665"/>
      <c r="G16" s="665"/>
      <c r="H16" s="665"/>
      <c r="I16" s="665"/>
      <c r="J16" s="694" t="s">
        <v>56</v>
      </c>
      <c r="K16" s="1236">
        <v>1153</v>
      </c>
      <c r="L16" s="1251" t="e">
        <f>#REF!/1.18</f>
        <v>#REF!</v>
      </c>
      <c r="M16" s="1253" t="e">
        <f>#REF!/1.18</f>
        <v>#REF!</v>
      </c>
      <c r="N16" s="143"/>
      <c r="O16" s="52"/>
    </row>
    <row r="17" spans="1:15" ht="37.5" customHeight="1">
      <c r="A17" s="750"/>
      <c r="B17" s="1254"/>
      <c r="C17" s="666"/>
      <c r="D17" s="665"/>
      <c r="E17" s="665"/>
      <c r="F17" s="665"/>
      <c r="G17" s="665"/>
      <c r="H17" s="665"/>
      <c r="I17" s="665"/>
      <c r="J17" s="694"/>
      <c r="K17" s="1236"/>
      <c r="L17" s="1251">
        <f>K16/1.18</f>
        <v>977.11864406779671</v>
      </c>
      <c r="M17" s="1253" t="e">
        <f>#REF!/1.18</f>
        <v>#REF!</v>
      </c>
      <c r="N17" s="143"/>
      <c r="O17" s="52"/>
    </row>
    <row r="18" spans="1:15" ht="37.5" customHeight="1" thickBot="1">
      <c r="A18" s="750"/>
      <c r="B18" s="1262"/>
      <c r="C18" s="786"/>
      <c r="D18" s="788"/>
      <c r="E18" s="788"/>
      <c r="F18" s="788"/>
      <c r="G18" s="788"/>
      <c r="H18" s="788"/>
      <c r="I18" s="788"/>
      <c r="J18" s="25" t="s">
        <v>57</v>
      </c>
      <c r="K18" s="142">
        <v>7264</v>
      </c>
      <c r="L18" s="1251">
        <f t="shared" ref="L18:L22" si="0">K18/1.18</f>
        <v>6155.9322033898306</v>
      </c>
      <c r="M18" s="1253" t="e">
        <f>#REF!/1.18</f>
        <v>#REF!</v>
      </c>
      <c r="N18" s="143"/>
      <c r="O18" s="52"/>
    </row>
    <row r="19" spans="1:15" ht="37.5" customHeight="1">
      <c r="A19" s="750"/>
      <c r="B19" s="1267"/>
      <c r="C19" s="723" t="s">
        <v>58</v>
      </c>
      <c r="D19" s="725" t="s">
        <v>59</v>
      </c>
      <c r="E19" s="726"/>
      <c r="F19" s="726"/>
      <c r="G19" s="726"/>
      <c r="H19" s="726"/>
      <c r="I19" s="727"/>
      <c r="J19" s="26" t="s">
        <v>55</v>
      </c>
      <c r="K19" s="63">
        <v>741</v>
      </c>
      <c r="L19" s="1251"/>
      <c r="M19" s="1253"/>
      <c r="N19" s="143"/>
      <c r="O19" s="52"/>
    </row>
    <row r="20" spans="1:15" ht="37.5" customHeight="1">
      <c r="A20" s="750"/>
      <c r="B20" s="722"/>
      <c r="C20" s="724"/>
      <c r="D20" s="728"/>
      <c r="E20" s="729"/>
      <c r="F20" s="729"/>
      <c r="G20" s="729"/>
      <c r="H20" s="729"/>
      <c r="I20" s="730"/>
      <c r="J20" s="694" t="s">
        <v>56</v>
      </c>
      <c r="K20" s="1236">
        <v>1281</v>
      </c>
      <c r="L20" s="1251" t="e">
        <f>#REF!/1.18</f>
        <v>#REF!</v>
      </c>
      <c r="M20" s="1253" t="e">
        <f>#REF!/1.18</f>
        <v>#REF!</v>
      </c>
      <c r="N20" s="143"/>
      <c r="O20" s="52"/>
    </row>
    <row r="21" spans="1:15" ht="37.5" customHeight="1">
      <c r="A21" s="750"/>
      <c r="B21" s="722"/>
      <c r="C21" s="724"/>
      <c r="D21" s="728"/>
      <c r="E21" s="729"/>
      <c r="F21" s="729"/>
      <c r="G21" s="729"/>
      <c r="H21" s="729"/>
      <c r="I21" s="730"/>
      <c r="J21" s="694"/>
      <c r="K21" s="1236"/>
      <c r="L21" s="1251">
        <f>K20/1.18</f>
        <v>1085.5932203389832</v>
      </c>
      <c r="M21" s="1253" t="e">
        <f>#REF!/1.18</f>
        <v>#REF!</v>
      </c>
      <c r="N21" s="143"/>
      <c r="O21" s="52"/>
    </row>
    <row r="22" spans="1:15" ht="37.5" customHeight="1" thickBot="1">
      <c r="A22" s="750"/>
      <c r="B22" s="744"/>
      <c r="C22" s="745"/>
      <c r="D22" s="737"/>
      <c r="E22" s="738"/>
      <c r="F22" s="738"/>
      <c r="G22" s="738"/>
      <c r="H22" s="738"/>
      <c r="I22" s="739"/>
      <c r="J22" s="25" t="s">
        <v>57</v>
      </c>
      <c r="K22" s="142">
        <v>7994</v>
      </c>
      <c r="L22" s="1251">
        <f t="shared" si="0"/>
        <v>6774.5762711864409</v>
      </c>
      <c r="M22" s="1253" t="e">
        <f>#REF!/1.18</f>
        <v>#REF!</v>
      </c>
      <c r="N22" s="143"/>
      <c r="O22" s="52"/>
    </row>
    <row r="23" spans="1:15" ht="21" customHeight="1" thickBot="1">
      <c r="A23" s="750"/>
      <c r="B23" s="1266" t="s">
        <v>60</v>
      </c>
      <c r="C23" s="1244"/>
      <c r="D23" s="1244"/>
      <c r="E23" s="1244"/>
      <c r="F23" s="1244"/>
      <c r="G23" s="1244"/>
      <c r="H23" s="1244"/>
      <c r="I23" s="1244"/>
      <c r="J23" s="1244"/>
      <c r="K23" s="1245"/>
      <c r="L23" s="1251"/>
      <c r="M23" s="1251"/>
      <c r="N23" s="143"/>
      <c r="O23" s="52"/>
    </row>
    <row r="24" spans="1:15" ht="37.5" customHeight="1">
      <c r="A24" s="750"/>
      <c r="B24" s="721"/>
      <c r="C24" s="723" t="s">
        <v>61</v>
      </c>
      <c r="D24" s="725" t="s">
        <v>62</v>
      </c>
      <c r="E24" s="726"/>
      <c r="F24" s="726"/>
      <c r="G24" s="726"/>
      <c r="H24" s="726"/>
      <c r="I24" s="727"/>
      <c r="J24" s="26" t="s">
        <v>55</v>
      </c>
      <c r="K24" s="63">
        <v>850</v>
      </c>
      <c r="L24" s="1251" t="e">
        <f>#REF!/1.18</f>
        <v>#REF!</v>
      </c>
      <c r="M24" s="1253" t="e">
        <f>#REF!/1.18</f>
        <v>#REF!</v>
      </c>
      <c r="N24" s="143"/>
      <c r="O24" s="52"/>
    </row>
    <row r="25" spans="1:15" ht="37.5" customHeight="1">
      <c r="A25" s="750"/>
      <c r="B25" s="722"/>
      <c r="C25" s="724"/>
      <c r="D25" s="728"/>
      <c r="E25" s="729"/>
      <c r="F25" s="729"/>
      <c r="G25" s="729"/>
      <c r="H25" s="729"/>
      <c r="I25" s="730"/>
      <c r="J25" s="694" t="s">
        <v>56</v>
      </c>
      <c r="K25" s="1236">
        <v>1499</v>
      </c>
      <c r="L25" s="1251"/>
      <c r="M25" s="1253"/>
      <c r="N25" s="143"/>
      <c r="O25" s="52"/>
    </row>
    <row r="26" spans="1:15" ht="25.5" customHeight="1">
      <c r="A26" s="750"/>
      <c r="B26" s="722"/>
      <c r="C26" s="724"/>
      <c r="D26" s="728"/>
      <c r="E26" s="729"/>
      <c r="F26" s="729"/>
      <c r="G26" s="729"/>
      <c r="H26" s="729"/>
      <c r="I26" s="730"/>
      <c r="J26" s="694"/>
      <c r="K26" s="1236"/>
      <c r="L26" s="1251">
        <f>K24/1.18</f>
        <v>720.33898305084745</v>
      </c>
      <c r="M26" s="1253" t="e">
        <f>#REF!/1.18</f>
        <v>#REF!</v>
      </c>
      <c r="N26" s="143"/>
      <c r="O26" s="52"/>
    </row>
    <row r="27" spans="1:15" ht="37.5" customHeight="1" thickBot="1">
      <c r="A27" s="750"/>
      <c r="B27" s="744"/>
      <c r="C27" s="745"/>
      <c r="D27" s="737"/>
      <c r="E27" s="738"/>
      <c r="F27" s="738"/>
      <c r="G27" s="738"/>
      <c r="H27" s="738"/>
      <c r="I27" s="739"/>
      <c r="J27" s="25" t="s">
        <v>57</v>
      </c>
      <c r="K27" s="142">
        <v>9223</v>
      </c>
      <c r="L27" s="1251">
        <f t="shared" ref="L24:L31" si="1">K27/1.18</f>
        <v>7816.1016949152545</v>
      </c>
      <c r="M27" s="1253" t="e">
        <f>#REF!/1.18</f>
        <v>#REF!</v>
      </c>
      <c r="N27" s="143"/>
      <c r="O27" s="52"/>
    </row>
    <row r="28" spans="1:15" ht="37.5" customHeight="1">
      <c r="A28" s="750"/>
      <c r="B28" s="721"/>
      <c r="C28" s="723" t="s">
        <v>63</v>
      </c>
      <c r="D28" s="725" t="s">
        <v>64</v>
      </c>
      <c r="E28" s="726"/>
      <c r="F28" s="726"/>
      <c r="G28" s="726"/>
      <c r="H28" s="726"/>
      <c r="I28" s="727"/>
      <c r="J28" s="26" t="s">
        <v>55</v>
      </c>
      <c r="K28" s="63">
        <v>933</v>
      </c>
      <c r="L28" s="1251"/>
      <c r="M28" s="1253"/>
      <c r="N28" s="143"/>
      <c r="O28" s="52"/>
    </row>
    <row r="29" spans="1:15" ht="30" customHeight="1">
      <c r="A29" s="750"/>
      <c r="B29" s="722"/>
      <c r="C29" s="724"/>
      <c r="D29" s="728"/>
      <c r="E29" s="729"/>
      <c r="F29" s="729"/>
      <c r="G29" s="729"/>
      <c r="H29" s="729"/>
      <c r="I29" s="730"/>
      <c r="J29" s="694" t="s">
        <v>56</v>
      </c>
      <c r="K29" s="1236">
        <v>1666</v>
      </c>
      <c r="L29" s="1251" t="e">
        <f>#REF!/1.18</f>
        <v>#REF!</v>
      </c>
      <c r="M29" s="1253" t="e">
        <f>#REF!/1.18</f>
        <v>#REF!</v>
      </c>
      <c r="N29" s="143"/>
      <c r="O29" s="52"/>
    </row>
    <row r="30" spans="1:15" ht="27.75" customHeight="1">
      <c r="A30" s="750"/>
      <c r="B30" s="722"/>
      <c r="C30" s="724"/>
      <c r="D30" s="728"/>
      <c r="E30" s="729"/>
      <c r="F30" s="729"/>
      <c r="G30" s="729"/>
      <c r="H30" s="729"/>
      <c r="I30" s="730"/>
      <c r="J30" s="694"/>
      <c r="K30" s="1236"/>
      <c r="L30" s="1251">
        <f>K29/1.18</f>
        <v>1411.8644067796611</v>
      </c>
      <c r="M30" s="1253" t="e">
        <f>#REF!/1.18</f>
        <v>#REF!</v>
      </c>
      <c r="N30" s="143"/>
      <c r="O30" s="52"/>
    </row>
    <row r="31" spans="1:15" ht="37.5" customHeight="1" thickBot="1">
      <c r="A31" s="750"/>
      <c r="B31" s="744"/>
      <c r="C31" s="745"/>
      <c r="D31" s="737"/>
      <c r="E31" s="738"/>
      <c r="F31" s="738"/>
      <c r="G31" s="738"/>
      <c r="H31" s="738"/>
      <c r="I31" s="739"/>
      <c r="J31" s="25" t="s">
        <v>57</v>
      </c>
      <c r="K31" s="142">
        <v>10466</v>
      </c>
      <c r="L31" s="1251">
        <f t="shared" si="1"/>
        <v>8869.4915254237294</v>
      </c>
      <c r="M31" s="1253" t="e">
        <f>#REF!/1.18</f>
        <v>#REF!</v>
      </c>
      <c r="N31" s="143"/>
      <c r="O31" s="52"/>
    </row>
    <row r="32" spans="1:15" ht="21" customHeight="1" thickBot="1">
      <c r="A32" s="750"/>
      <c r="B32" s="1265" t="s">
        <v>65</v>
      </c>
      <c r="C32" s="1246"/>
      <c r="D32" s="1246"/>
      <c r="E32" s="1246"/>
      <c r="F32" s="1246"/>
      <c r="G32" s="1246"/>
      <c r="H32" s="1246"/>
      <c r="I32" s="1246"/>
      <c r="J32" s="1246"/>
      <c r="K32" s="1247"/>
      <c r="L32" s="1251"/>
      <c r="M32" s="1251"/>
      <c r="N32" s="143"/>
      <c r="O32" s="52"/>
    </row>
    <row r="33" spans="1:15" ht="25.5" customHeight="1">
      <c r="A33" s="750"/>
      <c r="B33" s="721"/>
      <c r="C33" s="723" t="s">
        <v>66</v>
      </c>
      <c r="D33" s="725" t="s">
        <v>67</v>
      </c>
      <c r="E33" s="726"/>
      <c r="F33" s="726"/>
      <c r="G33" s="726"/>
      <c r="H33" s="726"/>
      <c r="I33" s="727"/>
      <c r="J33" s="26" t="s">
        <v>55</v>
      </c>
      <c r="K33" s="63">
        <v>799</v>
      </c>
      <c r="L33" s="1251" t="e">
        <f>#REF!/1.18</f>
        <v>#REF!</v>
      </c>
      <c r="M33" s="1253" t="e">
        <f>#REF!/1.18</f>
        <v>#REF!</v>
      </c>
      <c r="N33" s="143"/>
      <c r="O33" s="52"/>
    </row>
    <row r="34" spans="1:15" ht="25.5" customHeight="1">
      <c r="A34" s="750"/>
      <c r="B34" s="722"/>
      <c r="C34" s="724"/>
      <c r="D34" s="728"/>
      <c r="E34" s="729"/>
      <c r="F34" s="729"/>
      <c r="G34" s="729"/>
      <c r="H34" s="729"/>
      <c r="I34" s="730"/>
      <c r="J34" s="694" t="s">
        <v>56</v>
      </c>
      <c r="K34" s="1236">
        <v>1397</v>
      </c>
      <c r="L34" s="1251"/>
      <c r="M34" s="1253"/>
      <c r="N34" s="143"/>
      <c r="O34" s="52"/>
    </row>
    <row r="35" spans="1:15" ht="30.75" customHeight="1">
      <c r="A35" s="750"/>
      <c r="B35" s="722"/>
      <c r="C35" s="724"/>
      <c r="D35" s="728"/>
      <c r="E35" s="729"/>
      <c r="F35" s="729"/>
      <c r="G35" s="729"/>
      <c r="H35" s="729"/>
      <c r="I35" s="730"/>
      <c r="J35" s="694"/>
      <c r="K35" s="1236"/>
      <c r="L35" s="1251">
        <f>K33/1.18</f>
        <v>677.11864406779659</v>
      </c>
      <c r="M35" s="1253" t="e">
        <f>#REF!/1.18</f>
        <v>#REF!</v>
      </c>
      <c r="N35" s="143"/>
      <c r="O35" s="52"/>
    </row>
    <row r="36" spans="1:15" ht="37.5" customHeight="1" thickBot="1">
      <c r="A36" s="750"/>
      <c r="B36" s="744"/>
      <c r="C36" s="745"/>
      <c r="D36" s="737"/>
      <c r="E36" s="738"/>
      <c r="F36" s="738"/>
      <c r="G36" s="738"/>
      <c r="H36" s="738"/>
      <c r="I36" s="739"/>
      <c r="J36" s="25" t="s">
        <v>57</v>
      </c>
      <c r="K36" s="142">
        <v>8647</v>
      </c>
      <c r="L36" s="1251">
        <f t="shared" ref="L33:L41" si="2">K36/1.18</f>
        <v>7327.9661016949158</v>
      </c>
      <c r="M36" s="1253" t="e">
        <f>#REF!/1.18</f>
        <v>#REF!</v>
      </c>
      <c r="N36" s="143"/>
      <c r="O36" s="52"/>
    </row>
    <row r="37" spans="1:15" ht="27.75" customHeight="1">
      <c r="A37" s="750"/>
      <c r="B37" s="721"/>
      <c r="C37" s="723" t="s">
        <v>68</v>
      </c>
      <c r="D37" s="725" t="s">
        <v>69</v>
      </c>
      <c r="E37" s="726"/>
      <c r="F37" s="726"/>
      <c r="G37" s="726"/>
      <c r="H37" s="726"/>
      <c r="I37" s="727"/>
      <c r="J37" s="26" t="s">
        <v>121</v>
      </c>
      <c r="K37" s="63">
        <v>1086</v>
      </c>
      <c r="L37" s="1251" t="e">
        <f>#REF!/1.18</f>
        <v>#REF!</v>
      </c>
      <c r="M37" s="1253" t="e">
        <f>#REF!/1.18</f>
        <v>#REF!</v>
      </c>
      <c r="N37" s="143"/>
      <c r="O37" s="52"/>
    </row>
    <row r="38" spans="1:15" ht="27.75" customHeight="1">
      <c r="A38" s="750"/>
      <c r="B38" s="722"/>
      <c r="C38" s="724"/>
      <c r="D38" s="728"/>
      <c r="E38" s="729"/>
      <c r="F38" s="729"/>
      <c r="G38" s="729"/>
      <c r="H38" s="729"/>
      <c r="I38" s="730"/>
      <c r="J38" s="694" t="s">
        <v>75</v>
      </c>
      <c r="K38" s="1236">
        <v>1972</v>
      </c>
      <c r="L38" s="1251"/>
      <c r="M38" s="1253"/>
      <c r="N38" s="143"/>
      <c r="O38" s="52"/>
    </row>
    <row r="39" spans="1:15" ht="19.5" customHeight="1">
      <c r="A39" s="750"/>
      <c r="B39" s="722"/>
      <c r="C39" s="724"/>
      <c r="D39" s="728"/>
      <c r="E39" s="729"/>
      <c r="F39" s="729"/>
      <c r="G39" s="729"/>
      <c r="H39" s="729"/>
      <c r="I39" s="730"/>
      <c r="J39" s="694"/>
      <c r="K39" s="1236"/>
      <c r="L39" s="1251">
        <f>K37/1.18</f>
        <v>920.33898305084756</v>
      </c>
      <c r="M39" s="1253"/>
      <c r="N39" s="143"/>
      <c r="O39" s="52"/>
    </row>
    <row r="40" spans="1:15" ht="37.5" customHeight="1">
      <c r="A40" s="750"/>
      <c r="B40" s="722"/>
      <c r="C40" s="724"/>
      <c r="D40" s="728"/>
      <c r="E40" s="729"/>
      <c r="F40" s="729"/>
      <c r="G40" s="729"/>
      <c r="H40" s="729"/>
      <c r="I40" s="730"/>
      <c r="J40" s="457" t="s">
        <v>625</v>
      </c>
      <c r="K40" s="141">
        <v>3574</v>
      </c>
      <c r="L40" s="1251">
        <f t="shared" si="2"/>
        <v>3028.8135593220341</v>
      </c>
      <c r="M40" s="1253" t="e">
        <f>#REF!/1.18</f>
        <v>#REF!</v>
      </c>
      <c r="N40" s="143"/>
      <c r="O40" s="52"/>
    </row>
    <row r="41" spans="1:15" ht="37.5" customHeight="1" thickBot="1">
      <c r="A41" s="750"/>
      <c r="B41" s="744"/>
      <c r="C41" s="745"/>
      <c r="D41" s="737"/>
      <c r="E41" s="738"/>
      <c r="F41" s="738"/>
      <c r="G41" s="738"/>
      <c r="H41" s="738"/>
      <c r="I41" s="739"/>
      <c r="J41" s="25" t="s">
        <v>71</v>
      </c>
      <c r="K41" s="142">
        <v>11452</v>
      </c>
      <c r="L41" s="1251">
        <f t="shared" si="2"/>
        <v>9705.0847457627133</v>
      </c>
      <c r="M41" s="1253" t="e">
        <f>#REF!/1.18</f>
        <v>#REF!</v>
      </c>
      <c r="N41" s="143"/>
      <c r="O41" s="52"/>
    </row>
    <row r="42" spans="1:15" ht="21" customHeight="1" thickBot="1">
      <c r="A42" s="750"/>
      <c r="B42" s="1240" t="s">
        <v>72</v>
      </c>
      <c r="C42" s="1241"/>
      <c r="D42" s="1241"/>
      <c r="E42" s="1241"/>
      <c r="F42" s="1241"/>
      <c r="G42" s="1241"/>
      <c r="H42" s="1241"/>
      <c r="I42" s="1241"/>
      <c r="J42" s="1241"/>
      <c r="K42" s="1242"/>
      <c r="L42" s="1251"/>
      <c r="M42" s="1251"/>
      <c r="N42" s="143"/>
      <c r="O42" s="52"/>
    </row>
    <row r="43" spans="1:15" ht="51" customHeight="1">
      <c r="A43" s="750"/>
      <c r="B43" s="1259"/>
      <c r="C43" s="842" t="s">
        <v>73</v>
      </c>
      <c r="D43" s="916" t="s">
        <v>74</v>
      </c>
      <c r="E43" s="916"/>
      <c r="F43" s="916"/>
      <c r="G43" s="916"/>
      <c r="H43" s="916"/>
      <c r="I43" s="916"/>
      <c r="J43" s="1260" t="s">
        <v>55</v>
      </c>
      <c r="K43" s="1261">
        <v>1035</v>
      </c>
      <c r="L43" s="1251"/>
      <c r="M43" s="1251"/>
      <c r="N43" s="143"/>
      <c r="O43" s="52"/>
    </row>
    <row r="44" spans="1:15" ht="26.25" customHeight="1">
      <c r="A44" s="750"/>
      <c r="B44" s="1254"/>
      <c r="C44" s="666"/>
      <c r="D44" s="665"/>
      <c r="E44" s="665"/>
      <c r="F44" s="665"/>
      <c r="G44" s="665"/>
      <c r="H44" s="665"/>
      <c r="I44" s="665"/>
      <c r="J44" s="694" t="s">
        <v>56</v>
      </c>
      <c r="K44" s="1236">
        <v>1870</v>
      </c>
      <c r="L44" s="1251" t="e">
        <f>#REF!/1.18</f>
        <v>#REF!</v>
      </c>
      <c r="M44" s="1253" t="e">
        <f>#REF!/1.18</f>
        <v>#REF!</v>
      </c>
      <c r="N44" s="143"/>
      <c r="O44" s="52"/>
    </row>
    <row r="45" spans="1:15" ht="26.25" customHeight="1" thickBot="1">
      <c r="A45" s="750"/>
      <c r="B45" s="1262"/>
      <c r="C45" s="786"/>
      <c r="D45" s="788"/>
      <c r="E45" s="788"/>
      <c r="F45" s="788"/>
      <c r="G45" s="788"/>
      <c r="H45" s="788"/>
      <c r="I45" s="788"/>
      <c r="J45" s="1263"/>
      <c r="K45" s="1264"/>
      <c r="L45" s="1251">
        <f>K44/1.18</f>
        <v>1584.7457627118645</v>
      </c>
      <c r="M45" s="1253" t="e">
        <f>#REF!/1.18</f>
        <v>#REF!</v>
      </c>
      <c r="N45" s="143"/>
      <c r="O45" s="52"/>
    </row>
    <row r="46" spans="1:15" ht="21" customHeight="1" thickBot="1">
      <c r="A46" s="750"/>
      <c r="B46" s="658" t="s">
        <v>276</v>
      </c>
      <c r="C46" s="659"/>
      <c r="D46" s="659"/>
      <c r="E46" s="659"/>
      <c r="F46" s="659"/>
      <c r="G46" s="659"/>
      <c r="H46" s="659"/>
      <c r="I46" s="659"/>
      <c r="J46" s="659"/>
      <c r="K46" s="1243"/>
      <c r="L46" s="1251"/>
      <c r="M46" s="1251"/>
      <c r="N46" s="143"/>
      <c r="O46" s="52"/>
    </row>
    <row r="47" spans="1:15" ht="50.25" customHeight="1">
      <c r="A47" s="750"/>
      <c r="B47" s="721"/>
      <c r="C47" s="723" t="s">
        <v>278</v>
      </c>
      <c r="D47" s="725" t="s">
        <v>277</v>
      </c>
      <c r="E47" s="726"/>
      <c r="F47" s="726"/>
      <c r="G47" s="726"/>
      <c r="H47" s="726"/>
      <c r="I47" s="727"/>
      <c r="J47" s="742" t="s">
        <v>55</v>
      </c>
      <c r="K47" s="740">
        <v>1372</v>
      </c>
      <c r="L47" s="1251">
        <f>K47/1.18</f>
        <v>1162.7118644067798</v>
      </c>
      <c r="M47" s="1253" t="e">
        <f>#REF!/1.18</f>
        <v>#REF!</v>
      </c>
      <c r="N47" s="143"/>
      <c r="O47" s="52"/>
    </row>
    <row r="48" spans="1:15" ht="35.25" customHeight="1" thickBot="1">
      <c r="A48" s="750"/>
      <c r="B48" s="744"/>
      <c r="C48" s="745"/>
      <c r="D48" s="737"/>
      <c r="E48" s="738"/>
      <c r="F48" s="738"/>
      <c r="G48" s="738"/>
      <c r="H48" s="738"/>
      <c r="I48" s="739"/>
      <c r="J48" s="754"/>
      <c r="K48" s="751"/>
      <c r="L48" s="1255">
        <f>K48/1.18</f>
        <v>0</v>
      </c>
      <c r="M48" s="1256" t="e">
        <f>#REF!/1.18</f>
        <v>#REF!</v>
      </c>
      <c r="N48" s="1257"/>
      <c r="O48" s="1258"/>
    </row>
    <row r="49" spans="1:11" ht="15.95" customHeight="1">
      <c r="A49" s="7"/>
      <c r="B49" s="7"/>
      <c r="C49" s="6"/>
      <c r="D49" s="5"/>
      <c r="E49" s="5"/>
      <c r="F49" s="5"/>
      <c r="G49" s="5"/>
      <c r="H49" s="5"/>
      <c r="I49" s="5"/>
      <c r="J49" s="5"/>
      <c r="K49" s="4"/>
    </row>
  </sheetData>
  <sheetProtection selectLockedCells="1" selectUnlockedCells="1"/>
  <mergeCells count="66">
    <mergeCell ref="B28:B31"/>
    <mergeCell ref="J34:J35"/>
    <mergeCell ref="K34:K35"/>
    <mergeCell ref="J38:J39"/>
    <mergeCell ref="K38:K39"/>
    <mergeCell ref="K44:K45"/>
    <mergeCell ref="J20:J21"/>
    <mergeCell ref="K20:K21"/>
    <mergeCell ref="J16:J17"/>
    <mergeCell ref="K16:K17"/>
    <mergeCell ref="B42:K42"/>
    <mergeCell ref="D15:I18"/>
    <mergeCell ref="C15:C18"/>
    <mergeCell ref="B15:B18"/>
    <mergeCell ref="C43:C45"/>
    <mergeCell ref="B43:B45"/>
    <mergeCell ref="D43:I45"/>
    <mergeCell ref="D19:I22"/>
    <mergeCell ref="C19:C22"/>
    <mergeCell ref="J25:J26"/>
    <mergeCell ref="K25:K26"/>
    <mergeCell ref="D47:I48"/>
    <mergeCell ref="J47:J48"/>
    <mergeCell ref="J44:J45"/>
    <mergeCell ref="A1:A48"/>
    <mergeCell ref="B32:K32"/>
    <mergeCell ref="B33:B36"/>
    <mergeCell ref="C33:C36"/>
    <mergeCell ref="D33:I36"/>
    <mergeCell ref="K47:K48"/>
    <mergeCell ref="B37:B41"/>
    <mergeCell ref="C37:C41"/>
    <mergeCell ref="B8:B10"/>
    <mergeCell ref="C8:C10"/>
    <mergeCell ref="B46:K46"/>
    <mergeCell ref="B47:B48"/>
    <mergeCell ref="C47:C48"/>
    <mergeCell ref="D37:I41"/>
    <mergeCell ref="B23:K23"/>
    <mergeCell ref="B24:B27"/>
    <mergeCell ref="C24:C27"/>
    <mergeCell ref="D24:I27"/>
    <mergeCell ref="J29:J30"/>
    <mergeCell ref="K29:K30"/>
    <mergeCell ref="D28:I31"/>
    <mergeCell ref="C28:C31"/>
    <mergeCell ref="B20:B22"/>
    <mergeCell ref="B12:B13"/>
    <mergeCell ref="C12:C13"/>
    <mergeCell ref="D12:I13"/>
    <mergeCell ref="B14:K14"/>
    <mergeCell ref="D6:I6"/>
    <mergeCell ref="B7:K7"/>
    <mergeCell ref="B11:K11"/>
    <mergeCell ref="D8:I10"/>
    <mergeCell ref="K8:K9"/>
    <mergeCell ref="J8:J9"/>
    <mergeCell ref="B4:G4"/>
    <mergeCell ref="H4:K4"/>
    <mergeCell ref="B1:C2"/>
    <mergeCell ref="D1:G2"/>
    <mergeCell ref="H1:K2"/>
    <mergeCell ref="B3:D3"/>
    <mergeCell ref="E3:G3"/>
    <mergeCell ref="H3:I3"/>
    <mergeCell ref="J3:O3"/>
  </mergeCells>
  <hyperlinks>
    <hyperlink ref="E3" r:id="rId1"/>
    <hyperlink ref="F3" r:id="rId2" display="mailto:info@rubezhspb.ru?subject=%D0%97%D0%90%D0%9F%D0%A0%D0%9E%D0%A1"/>
    <hyperlink ref="G3" r:id="rId3" display="mailto:info@rubezhspb.ru?subject=%D0%97%D0%90%D0%9F%D0%A0%D0%9E%D0%A1"/>
    <hyperlink ref="H3" r:id="rId4"/>
    <hyperlink ref="I3" r:id="rId5" display="http://rubezhspb.ru/"/>
    <hyperlink ref="J3" r:id="rId6"/>
    <hyperlink ref="K3" r:id="rId7" display="http://rubezhspb.ru/"/>
    <hyperlink ref="L3" r:id="rId8" display="http://rubezhspb.ru/"/>
    <hyperlink ref="M3" r:id="rId9" display="http://rubezhspb.ru/"/>
    <hyperlink ref="N3" r:id="rId10" display="http://rubezhspb.ru/"/>
    <hyperlink ref="O3" r:id="rId11" display="http://rubezhspb.ru/"/>
  </hyperlinks>
  <pageMargins left="0" right="0" top="0" bottom="0" header="0.31496062992125984" footer="0.31496062992125984"/>
  <pageSetup paperSize="9" scale="51" orientation="portrait" r:id="rId12"/>
  <headerFooter differentOddEven="1" alignWithMargins="0"/>
  <drawing r:id="rId13"/>
</worksheet>
</file>

<file path=xl/worksheets/sheet5.xml><?xml version="1.0" encoding="utf-8"?>
<worksheet xmlns="http://schemas.openxmlformats.org/spreadsheetml/2006/main" xmlns:r="http://schemas.openxmlformats.org/officeDocument/2006/relationships">
  <sheetPr enableFormatConditionsCalculation="0">
    <tabColor rgb="FF00B050"/>
    <pageSetUpPr fitToPage="1"/>
  </sheetPr>
  <dimension ref="A1:P89"/>
  <sheetViews>
    <sheetView zoomScale="87" zoomScaleNormal="87" workbookViewId="0">
      <selection activeCell="B1" sqref="B1:C2"/>
    </sheetView>
  </sheetViews>
  <sheetFormatPr defaultColWidth="9.140625" defaultRowHeight="12.75"/>
  <cols>
    <col min="1" max="1" width="3.42578125" style="1" customWidth="1"/>
    <col min="2" max="2" width="19.140625" style="1" customWidth="1"/>
    <col min="3" max="3" width="35.42578125" style="1" customWidth="1"/>
    <col min="4" max="4" width="25.85546875" style="1" customWidth="1"/>
    <col min="5" max="5" width="24.28515625" style="1" customWidth="1"/>
    <col min="6" max="6" width="12.28515625" style="1" customWidth="1"/>
    <col min="7" max="7" width="14.85546875" style="1" customWidth="1"/>
    <col min="8" max="8" width="14.28515625" style="1" customWidth="1"/>
    <col min="9" max="9" width="20.42578125" style="1" customWidth="1"/>
    <col min="10" max="10" width="13.140625" style="1" customWidth="1"/>
    <col min="11" max="11" width="16.140625" style="3" customWidth="1"/>
    <col min="12" max="12" width="9.7109375" style="2" hidden="1" customWidth="1"/>
    <col min="13" max="13" width="9.42578125" style="2" hidden="1" customWidth="1"/>
    <col min="14" max="14" width="9.140625" style="1" hidden="1" customWidth="1"/>
    <col min="15" max="15" width="6.140625" style="1" hidden="1" customWidth="1"/>
    <col min="16" max="16" width="0.42578125" style="1" hidden="1" customWidth="1"/>
    <col min="17" max="16384" width="9.140625" style="1"/>
  </cols>
  <sheetData>
    <row r="1" spans="1:15" ht="56.25" customHeight="1">
      <c r="A1" s="760" t="s">
        <v>468</v>
      </c>
      <c r="B1" s="701" t="s">
        <v>19</v>
      </c>
      <c r="C1" s="697"/>
      <c r="D1" s="703" t="s">
        <v>25</v>
      </c>
      <c r="E1" s="703"/>
      <c r="F1" s="703"/>
      <c r="G1" s="703"/>
      <c r="H1" s="703"/>
      <c r="I1" s="703"/>
      <c r="J1" s="703"/>
      <c r="K1" s="703"/>
      <c r="L1" s="381"/>
      <c r="M1" s="381"/>
      <c r="N1" s="382"/>
      <c r="O1" s="383"/>
    </row>
    <row r="2" spans="1:15" ht="44.25" customHeight="1">
      <c r="A2" s="761"/>
      <c r="B2" s="702"/>
      <c r="C2" s="698"/>
      <c r="D2" s="704"/>
      <c r="E2" s="704"/>
      <c r="F2" s="704"/>
      <c r="G2" s="704"/>
      <c r="H2" s="704"/>
      <c r="I2" s="704"/>
      <c r="J2" s="704"/>
      <c r="K2" s="704"/>
      <c r="L2" s="384"/>
      <c r="M2" s="384"/>
      <c r="N2" s="385"/>
      <c r="O2" s="386"/>
    </row>
    <row r="3" spans="1:15" ht="59.25" customHeight="1">
      <c r="A3" s="761"/>
      <c r="B3" s="707" t="s">
        <v>550</v>
      </c>
      <c r="C3" s="471"/>
      <c r="D3" s="471"/>
      <c r="E3" s="495" t="s">
        <v>551</v>
      </c>
      <c r="F3" s="495"/>
      <c r="G3" s="495"/>
      <c r="H3" s="496" t="s">
        <v>521</v>
      </c>
      <c r="I3" s="766"/>
      <c r="J3" s="766"/>
      <c r="K3" s="766"/>
      <c r="L3" s="766"/>
      <c r="M3" s="766"/>
      <c r="N3" s="766"/>
      <c r="O3" s="767"/>
    </row>
    <row r="4" spans="1:15" ht="31.5" customHeight="1">
      <c r="A4" s="761"/>
      <c r="B4" s="705" t="s">
        <v>26</v>
      </c>
      <c r="C4" s="706"/>
      <c r="D4" s="706"/>
      <c r="E4" s="706"/>
      <c r="F4" s="706"/>
      <c r="G4" s="706"/>
      <c r="H4" s="765" t="s">
        <v>823</v>
      </c>
      <c r="I4" s="765"/>
      <c r="J4" s="765"/>
      <c r="K4" s="765"/>
      <c r="L4" s="384"/>
      <c r="M4" s="384"/>
      <c r="N4" s="385"/>
      <c r="O4" s="386"/>
    </row>
    <row r="5" spans="1:15" ht="0.6" hidden="1" customHeight="1">
      <c r="A5" s="761"/>
      <c r="B5" s="387"/>
      <c r="C5" s="366"/>
      <c r="D5" s="367"/>
      <c r="E5" s="367"/>
      <c r="F5" s="367"/>
      <c r="G5" s="367"/>
      <c r="H5" s="367"/>
      <c r="I5" s="388"/>
      <c r="J5" s="388"/>
      <c r="K5" s="388"/>
      <c r="L5" s="384"/>
      <c r="M5" s="384"/>
      <c r="N5" s="385"/>
      <c r="O5" s="386"/>
    </row>
    <row r="6" spans="1:15" ht="21" customHeight="1">
      <c r="A6" s="761"/>
      <c r="B6" s="773" t="s">
        <v>31</v>
      </c>
      <c r="C6" s="774"/>
      <c r="D6" s="774"/>
      <c r="E6" s="774"/>
      <c r="F6" s="774"/>
      <c r="G6" s="774"/>
      <c r="H6" s="774"/>
      <c r="I6" s="774"/>
      <c r="J6" s="774"/>
      <c r="K6" s="774"/>
      <c r="L6" s="384"/>
      <c r="M6" s="384"/>
      <c r="N6" s="385"/>
      <c r="O6" s="386"/>
    </row>
    <row r="7" spans="1:15" ht="27" customHeight="1">
      <c r="A7" s="761"/>
      <c r="B7" s="755" t="s">
        <v>27</v>
      </c>
      <c r="C7" s="708" t="s">
        <v>12</v>
      </c>
      <c r="D7" s="708" t="s">
        <v>14</v>
      </c>
      <c r="E7" s="708"/>
      <c r="F7" s="708" t="s">
        <v>303</v>
      </c>
      <c r="G7" s="708"/>
      <c r="H7" s="708" t="s">
        <v>304</v>
      </c>
      <c r="I7" s="708"/>
      <c r="J7" s="708"/>
      <c r="K7" s="708"/>
      <c r="L7" s="384"/>
      <c r="M7" s="384"/>
      <c r="N7" s="385"/>
      <c r="O7" s="386"/>
    </row>
    <row r="8" spans="1:15" ht="33" customHeight="1">
      <c r="A8" s="761"/>
      <c r="B8" s="755"/>
      <c r="C8" s="708"/>
      <c r="D8" s="708"/>
      <c r="E8" s="708"/>
      <c r="F8" s="389" t="s">
        <v>30</v>
      </c>
      <c r="G8" s="389" t="s">
        <v>305</v>
      </c>
      <c r="H8" s="370" t="s">
        <v>28</v>
      </c>
      <c r="I8" s="370" t="s">
        <v>29</v>
      </c>
      <c r="J8" s="389" t="s">
        <v>30</v>
      </c>
      <c r="K8" s="389" t="s">
        <v>843</v>
      </c>
      <c r="L8" s="384"/>
      <c r="M8" s="384"/>
      <c r="N8" s="385"/>
      <c r="O8" s="386"/>
    </row>
    <row r="9" spans="1:15" ht="25.5" customHeight="1">
      <c r="A9" s="761"/>
      <c r="B9" s="772"/>
      <c r="C9" s="666" t="s">
        <v>32</v>
      </c>
      <c r="D9" s="665" t="s">
        <v>33</v>
      </c>
      <c r="E9" s="665"/>
      <c r="F9" s="775">
        <v>0.8</v>
      </c>
      <c r="G9" s="771">
        <v>750</v>
      </c>
      <c r="H9" s="17" t="s">
        <v>439</v>
      </c>
      <c r="I9" s="147" t="s">
        <v>840</v>
      </c>
      <c r="J9" s="390">
        <v>25</v>
      </c>
      <c r="K9" s="669">
        <v>750</v>
      </c>
      <c r="L9" s="384">
        <f t="shared" ref="L9:L19" si="0">K9/1.18</f>
        <v>635.59322033898309</v>
      </c>
      <c r="M9" s="391" t="e">
        <f>#REF!/1.18</f>
        <v>#REF!</v>
      </c>
      <c r="N9" s="385"/>
      <c r="O9" s="386"/>
    </row>
    <row r="10" spans="1:15" ht="25.5" customHeight="1">
      <c r="A10" s="761"/>
      <c r="B10" s="772"/>
      <c r="C10" s="666"/>
      <c r="D10" s="665"/>
      <c r="E10" s="665"/>
      <c r="F10" s="775"/>
      <c r="G10" s="771"/>
      <c r="H10" s="17" t="s">
        <v>440</v>
      </c>
      <c r="I10" s="147" t="s">
        <v>841</v>
      </c>
      <c r="J10" s="390">
        <v>25</v>
      </c>
      <c r="K10" s="669"/>
      <c r="L10" s="384">
        <f t="shared" si="0"/>
        <v>0</v>
      </c>
      <c r="M10" s="391" t="e">
        <f>#REF!/1.18</f>
        <v>#REF!</v>
      </c>
      <c r="N10" s="385"/>
      <c r="O10" s="386"/>
    </row>
    <row r="11" spans="1:15" ht="25.5" customHeight="1">
      <c r="A11" s="761"/>
      <c r="B11" s="772"/>
      <c r="C11" s="666"/>
      <c r="D11" s="665"/>
      <c r="E11" s="665"/>
      <c r="F11" s="775"/>
      <c r="G11" s="771"/>
      <c r="H11" s="17" t="s">
        <v>441</v>
      </c>
      <c r="I11" s="768" t="s">
        <v>448</v>
      </c>
      <c r="J11" s="390">
        <v>25</v>
      </c>
      <c r="K11" s="669"/>
      <c r="L11" s="384"/>
      <c r="M11" s="391"/>
      <c r="N11" s="385"/>
      <c r="O11" s="386"/>
    </row>
    <row r="12" spans="1:15" ht="25.5" customHeight="1">
      <c r="A12" s="761"/>
      <c r="B12" s="772"/>
      <c r="C12" s="666"/>
      <c r="D12" s="665"/>
      <c r="E12" s="665"/>
      <c r="F12" s="775"/>
      <c r="G12" s="771"/>
      <c r="H12" s="17" t="s">
        <v>442</v>
      </c>
      <c r="I12" s="768"/>
      <c r="J12" s="390">
        <v>25</v>
      </c>
      <c r="K12" s="669"/>
      <c r="L12" s="384">
        <f t="shared" si="0"/>
        <v>0</v>
      </c>
      <c r="M12" s="391" t="e">
        <f>#REF!/1.18</f>
        <v>#REF!</v>
      </c>
      <c r="N12" s="385"/>
      <c r="O12" s="386"/>
    </row>
    <row r="13" spans="1:15" ht="25.5" customHeight="1">
      <c r="A13" s="761"/>
      <c r="B13" s="772"/>
      <c r="C13" s="666"/>
      <c r="D13" s="665"/>
      <c r="E13" s="665"/>
      <c r="F13" s="775"/>
      <c r="G13" s="771"/>
      <c r="H13" s="17" t="s">
        <v>443</v>
      </c>
      <c r="I13" s="768" t="s">
        <v>842</v>
      </c>
      <c r="J13" s="390">
        <v>25</v>
      </c>
      <c r="K13" s="669"/>
      <c r="L13" s="384">
        <f t="shared" si="0"/>
        <v>0</v>
      </c>
      <c r="M13" s="391" t="e">
        <f>#REF!/1.18</f>
        <v>#REF!</v>
      </c>
      <c r="N13" s="385"/>
      <c r="O13" s="386"/>
    </row>
    <row r="14" spans="1:15" ht="25.5" customHeight="1">
      <c r="A14" s="761"/>
      <c r="B14" s="772"/>
      <c r="C14" s="666"/>
      <c r="D14" s="665"/>
      <c r="E14" s="665"/>
      <c r="F14" s="775"/>
      <c r="G14" s="771"/>
      <c r="H14" s="17" t="s">
        <v>444</v>
      </c>
      <c r="I14" s="768"/>
      <c r="J14" s="390">
        <v>25</v>
      </c>
      <c r="K14" s="669"/>
      <c r="L14" s="384">
        <f t="shared" si="0"/>
        <v>0</v>
      </c>
      <c r="M14" s="391" t="e">
        <f>#REF!/1.18</f>
        <v>#REF!</v>
      </c>
      <c r="N14" s="385"/>
      <c r="O14" s="386"/>
    </row>
    <row r="15" spans="1:15" ht="25.5" customHeight="1">
      <c r="A15" s="761"/>
      <c r="B15" s="772"/>
      <c r="C15" s="666"/>
      <c r="D15" s="665"/>
      <c r="E15" s="665"/>
      <c r="F15" s="775"/>
      <c r="G15" s="771"/>
      <c r="H15" s="17" t="s">
        <v>435</v>
      </c>
      <c r="I15" s="768"/>
      <c r="J15" s="390">
        <v>25</v>
      </c>
      <c r="K15" s="669"/>
      <c r="L15" s="384">
        <f t="shared" si="0"/>
        <v>0</v>
      </c>
      <c r="M15" s="391" t="e">
        <f>#REF!/1.18</f>
        <v>#REF!</v>
      </c>
      <c r="N15" s="385"/>
      <c r="O15" s="386"/>
    </row>
    <row r="16" spans="1:15" ht="25.5" customHeight="1">
      <c r="A16" s="761"/>
      <c r="B16" s="772"/>
      <c r="C16" s="666"/>
      <c r="D16" s="665"/>
      <c r="E16" s="665"/>
      <c r="F16" s="775"/>
      <c r="G16" s="771"/>
      <c r="H16" s="17" t="s">
        <v>436</v>
      </c>
      <c r="I16" s="768" t="s">
        <v>448</v>
      </c>
      <c r="J16" s="390">
        <v>25</v>
      </c>
      <c r="K16" s="669"/>
      <c r="L16" s="384">
        <f t="shared" si="0"/>
        <v>0</v>
      </c>
      <c r="M16" s="391" t="e">
        <f>#REF!/1.18</f>
        <v>#REF!</v>
      </c>
      <c r="N16" s="385"/>
      <c r="O16" s="386"/>
    </row>
    <row r="17" spans="1:15" ht="25.5" customHeight="1">
      <c r="A17" s="761"/>
      <c r="B17" s="772"/>
      <c r="C17" s="666"/>
      <c r="D17" s="665"/>
      <c r="E17" s="665"/>
      <c r="F17" s="775"/>
      <c r="G17" s="771"/>
      <c r="H17" s="17" t="s">
        <v>437</v>
      </c>
      <c r="I17" s="768"/>
      <c r="J17" s="390">
        <v>25</v>
      </c>
      <c r="K17" s="669"/>
      <c r="L17" s="384">
        <f t="shared" si="0"/>
        <v>0</v>
      </c>
      <c r="M17" s="391" t="e">
        <f>#REF!/1.18</f>
        <v>#REF!</v>
      </c>
      <c r="N17" s="385"/>
      <c r="O17" s="386"/>
    </row>
    <row r="18" spans="1:15" ht="25.5" customHeight="1">
      <c r="A18" s="761"/>
      <c r="B18" s="772"/>
      <c r="C18" s="666"/>
      <c r="D18" s="665"/>
      <c r="E18" s="665"/>
      <c r="F18" s="775"/>
      <c r="G18" s="771"/>
      <c r="H18" s="17" t="s">
        <v>438</v>
      </c>
      <c r="I18" s="768"/>
      <c r="J18" s="390">
        <v>25</v>
      </c>
      <c r="K18" s="669"/>
      <c r="L18" s="384">
        <f t="shared" si="0"/>
        <v>0</v>
      </c>
      <c r="M18" s="391" t="e">
        <f>#REF!/1.18</f>
        <v>#REF!</v>
      </c>
      <c r="N18" s="385"/>
      <c r="O18" s="386"/>
    </row>
    <row r="19" spans="1:15" ht="25.5" customHeight="1">
      <c r="A19" s="761"/>
      <c r="B19" s="772"/>
      <c r="C19" s="666"/>
      <c r="D19" s="665"/>
      <c r="E19" s="665"/>
      <c r="F19" s="775"/>
      <c r="G19" s="771"/>
      <c r="H19" s="17" t="s">
        <v>445</v>
      </c>
      <c r="I19" s="768"/>
      <c r="J19" s="390">
        <v>25</v>
      </c>
      <c r="K19" s="669"/>
      <c r="L19" s="384">
        <f t="shared" si="0"/>
        <v>0</v>
      </c>
      <c r="M19" s="391" t="e">
        <f>#REF!/1.18</f>
        <v>#REF!</v>
      </c>
      <c r="N19" s="385"/>
      <c r="O19" s="386"/>
    </row>
    <row r="20" spans="1:15" ht="25.5" customHeight="1">
      <c r="A20" s="761"/>
      <c r="B20" s="772"/>
      <c r="C20" s="666"/>
      <c r="D20" s="665"/>
      <c r="E20" s="665"/>
      <c r="F20" s="775"/>
      <c r="G20" s="771"/>
      <c r="H20" s="17" t="s">
        <v>446</v>
      </c>
      <c r="I20" s="768"/>
      <c r="J20" s="390">
        <v>25</v>
      </c>
      <c r="K20" s="669"/>
      <c r="L20" s="384"/>
      <c r="M20" s="391"/>
      <c r="N20" s="385"/>
      <c r="O20" s="386"/>
    </row>
    <row r="21" spans="1:15" ht="25.5" customHeight="1">
      <c r="A21" s="761"/>
      <c r="B21" s="772"/>
      <c r="C21" s="666"/>
      <c r="D21" s="665"/>
      <c r="E21" s="665"/>
      <c r="F21" s="775"/>
      <c r="G21" s="771"/>
      <c r="H21" s="17" t="s">
        <v>447</v>
      </c>
      <c r="I21" s="768"/>
      <c r="J21" s="390">
        <v>25</v>
      </c>
      <c r="K21" s="669"/>
      <c r="L21" s="384"/>
      <c r="M21" s="391"/>
      <c r="N21" s="385"/>
      <c r="O21" s="386"/>
    </row>
    <row r="22" spans="1:15" ht="21" customHeight="1">
      <c r="A22" s="761"/>
      <c r="B22" s="769" t="s">
        <v>34</v>
      </c>
      <c r="C22" s="770"/>
      <c r="D22" s="770"/>
      <c r="E22" s="770"/>
      <c r="F22" s="770"/>
      <c r="G22" s="770"/>
      <c r="H22" s="770"/>
      <c r="I22" s="770"/>
      <c r="J22" s="770"/>
      <c r="K22" s="770"/>
      <c r="L22" s="384"/>
      <c r="M22" s="384"/>
      <c r="N22" s="385"/>
      <c r="O22" s="386"/>
    </row>
    <row r="23" spans="1:15" ht="36.75" customHeight="1">
      <c r="A23" s="761"/>
      <c r="B23" s="392" t="s">
        <v>27</v>
      </c>
      <c r="C23" s="370" t="s">
        <v>12</v>
      </c>
      <c r="D23" s="708" t="s">
        <v>14</v>
      </c>
      <c r="E23" s="708"/>
      <c r="F23" s="708"/>
      <c r="G23" s="370" t="s">
        <v>451</v>
      </c>
      <c r="H23" s="393" t="s">
        <v>450</v>
      </c>
      <c r="I23" s="370" t="s">
        <v>28</v>
      </c>
      <c r="J23" s="389" t="s">
        <v>462</v>
      </c>
      <c r="K23" s="389" t="s">
        <v>272</v>
      </c>
      <c r="L23" s="384"/>
      <c r="M23" s="384"/>
      <c r="N23" s="385"/>
      <c r="O23" s="386"/>
    </row>
    <row r="24" spans="1:15" ht="101.25" customHeight="1">
      <c r="A24" s="761"/>
      <c r="B24" s="392"/>
      <c r="C24" s="357" t="s">
        <v>35</v>
      </c>
      <c r="D24" s="665" t="s">
        <v>36</v>
      </c>
      <c r="E24" s="665"/>
      <c r="F24" s="665"/>
      <c r="G24" s="356" t="s">
        <v>452</v>
      </c>
      <c r="H24" s="356" t="s">
        <v>453</v>
      </c>
      <c r="I24" s="394" t="s">
        <v>2</v>
      </c>
      <c r="J24" s="356" t="s">
        <v>454</v>
      </c>
      <c r="K24" s="373">
        <v>512</v>
      </c>
      <c r="L24" s="384"/>
      <c r="M24" s="384"/>
      <c r="N24" s="385"/>
      <c r="O24" s="386"/>
    </row>
    <row r="25" spans="1:15" ht="21" customHeight="1">
      <c r="A25" s="761"/>
      <c r="B25" s="695" t="s">
        <v>37</v>
      </c>
      <c r="C25" s="696"/>
      <c r="D25" s="696"/>
      <c r="E25" s="696"/>
      <c r="F25" s="696"/>
      <c r="G25" s="696"/>
      <c r="H25" s="696"/>
      <c r="I25" s="696"/>
      <c r="J25" s="696"/>
      <c r="K25" s="696"/>
      <c r="L25" s="384"/>
      <c r="M25" s="384"/>
      <c r="N25" s="385"/>
      <c r="O25" s="386"/>
    </row>
    <row r="26" spans="1:15" ht="33" customHeight="1">
      <c r="A26" s="761"/>
      <c r="B26" s="392" t="s">
        <v>27</v>
      </c>
      <c r="C26" s="370" t="s">
        <v>12</v>
      </c>
      <c r="D26" s="708" t="s">
        <v>14</v>
      </c>
      <c r="E26" s="708"/>
      <c r="F26" s="708"/>
      <c r="G26" s="370" t="s">
        <v>451</v>
      </c>
      <c r="H26" s="393" t="s">
        <v>450</v>
      </c>
      <c r="I26" s="370" t="s">
        <v>28</v>
      </c>
      <c r="J26" s="389" t="s">
        <v>462</v>
      </c>
      <c r="K26" s="389" t="s">
        <v>272</v>
      </c>
      <c r="L26" s="384"/>
      <c r="M26" s="384"/>
      <c r="N26" s="385"/>
      <c r="O26" s="386"/>
    </row>
    <row r="27" spans="1:15" ht="64.5" customHeight="1">
      <c r="A27" s="761"/>
      <c r="B27" s="755"/>
      <c r="C27" s="666" t="s">
        <v>449</v>
      </c>
      <c r="D27" s="665" t="s">
        <v>455</v>
      </c>
      <c r="E27" s="665"/>
      <c r="F27" s="665"/>
      <c r="G27" s="665" t="s">
        <v>457</v>
      </c>
      <c r="H27" s="665" t="s">
        <v>458</v>
      </c>
      <c r="I27" s="759" t="s">
        <v>456</v>
      </c>
      <c r="J27" s="395">
        <v>2</v>
      </c>
      <c r="K27" s="373">
        <v>2847</v>
      </c>
      <c r="L27" s="384"/>
      <c r="M27" s="384"/>
      <c r="N27" s="385"/>
      <c r="O27" s="386"/>
    </row>
    <row r="28" spans="1:15" ht="64.5" customHeight="1">
      <c r="A28" s="761"/>
      <c r="B28" s="755"/>
      <c r="C28" s="666"/>
      <c r="D28" s="665"/>
      <c r="E28" s="665"/>
      <c r="F28" s="665"/>
      <c r="G28" s="665"/>
      <c r="H28" s="665"/>
      <c r="I28" s="759"/>
      <c r="J28" s="395">
        <v>9</v>
      </c>
      <c r="K28" s="373">
        <v>10084</v>
      </c>
      <c r="L28" s="384" t="e">
        <f>#REF!/1.18</f>
        <v>#REF!</v>
      </c>
      <c r="M28" s="391" t="e">
        <f>#REF!/1.18</f>
        <v>#REF!</v>
      </c>
      <c r="N28" s="385"/>
      <c r="O28" s="386"/>
    </row>
    <row r="29" spans="1:15" ht="129.75" customHeight="1">
      <c r="A29" s="761"/>
      <c r="B29" s="387"/>
      <c r="C29" s="357" t="s">
        <v>459</v>
      </c>
      <c r="D29" s="665" t="s">
        <v>460</v>
      </c>
      <c r="E29" s="665"/>
      <c r="F29" s="665"/>
      <c r="G29" s="356" t="s">
        <v>461</v>
      </c>
      <c r="H29" s="356" t="s">
        <v>463</v>
      </c>
      <c r="I29" s="394" t="s">
        <v>2</v>
      </c>
      <c r="J29" s="395">
        <v>2.7</v>
      </c>
      <c r="K29" s="373">
        <v>3300</v>
      </c>
      <c r="L29" s="384" t="e">
        <f>#REF!/1.18</f>
        <v>#REF!</v>
      </c>
      <c r="M29" s="391" t="e">
        <f>#REF!/1.18</f>
        <v>#REF!</v>
      </c>
      <c r="N29" s="385"/>
      <c r="O29" s="386"/>
    </row>
    <row r="30" spans="1:15" ht="23.25" customHeight="1">
      <c r="A30" s="761"/>
      <c r="B30" s="763" t="s">
        <v>38</v>
      </c>
      <c r="C30" s="764"/>
      <c r="D30" s="764"/>
      <c r="E30" s="764"/>
      <c r="F30" s="764"/>
      <c r="G30" s="764"/>
      <c r="H30" s="764"/>
      <c r="I30" s="764"/>
      <c r="J30" s="764"/>
      <c r="K30" s="764"/>
      <c r="L30" s="385"/>
      <c r="M30" s="385"/>
      <c r="N30" s="385"/>
      <c r="O30" s="386"/>
    </row>
    <row r="31" spans="1:15" ht="36.75" customHeight="1">
      <c r="A31" s="761"/>
      <c r="B31" s="392" t="s">
        <v>27</v>
      </c>
      <c r="C31" s="370" t="s">
        <v>12</v>
      </c>
      <c r="D31" s="708" t="s">
        <v>14</v>
      </c>
      <c r="E31" s="708"/>
      <c r="F31" s="708"/>
      <c r="G31" s="370" t="s">
        <v>451</v>
      </c>
      <c r="H31" s="393" t="s">
        <v>450</v>
      </c>
      <c r="I31" s="370" t="s">
        <v>28</v>
      </c>
      <c r="J31" s="389" t="s">
        <v>462</v>
      </c>
      <c r="K31" s="389" t="s">
        <v>272</v>
      </c>
      <c r="L31" s="385"/>
      <c r="M31" s="385"/>
      <c r="N31" s="385"/>
      <c r="O31" s="386"/>
    </row>
    <row r="32" spans="1:15" ht="56.25" customHeight="1">
      <c r="A32" s="761"/>
      <c r="B32" s="755"/>
      <c r="C32" s="666" t="s">
        <v>464</v>
      </c>
      <c r="D32" s="665" t="s">
        <v>465</v>
      </c>
      <c r="E32" s="665"/>
      <c r="F32" s="665"/>
      <c r="G32" s="665" t="s">
        <v>466</v>
      </c>
      <c r="H32" s="665" t="s">
        <v>467</v>
      </c>
      <c r="I32" s="757" t="s">
        <v>2</v>
      </c>
      <c r="J32" s="756">
        <v>9</v>
      </c>
      <c r="K32" s="669">
        <v>7560</v>
      </c>
      <c r="L32" s="385"/>
      <c r="M32" s="385"/>
      <c r="N32" s="385"/>
      <c r="O32" s="386"/>
    </row>
    <row r="33" spans="1:15" ht="63.75" customHeight="1" thickBot="1">
      <c r="A33" s="762"/>
      <c r="B33" s="755"/>
      <c r="C33" s="666"/>
      <c r="D33" s="665"/>
      <c r="E33" s="665"/>
      <c r="F33" s="665"/>
      <c r="G33" s="665"/>
      <c r="H33" s="665"/>
      <c r="I33" s="757"/>
      <c r="J33" s="756"/>
      <c r="K33" s="669"/>
      <c r="L33" s="384" t="e">
        <f>#REF!/1.18</f>
        <v>#REF!</v>
      </c>
      <c r="M33" s="391" t="e">
        <f>#REF!/1.18</f>
        <v>#REF!</v>
      </c>
      <c r="N33" s="385"/>
      <c r="O33" s="386"/>
    </row>
    <row r="34" spans="1:15" ht="116.25" customHeight="1" thickBot="1">
      <c r="A34" s="148"/>
      <c r="B34" s="396"/>
      <c r="C34" s="397" t="s">
        <v>523</v>
      </c>
      <c r="D34" s="758" t="s">
        <v>526</v>
      </c>
      <c r="E34" s="758"/>
      <c r="F34" s="758"/>
      <c r="G34" s="398" t="s">
        <v>524</v>
      </c>
      <c r="H34" s="399"/>
      <c r="I34" s="398" t="s">
        <v>525</v>
      </c>
      <c r="J34" s="400">
        <v>10</v>
      </c>
      <c r="K34" s="401">
        <v>5603</v>
      </c>
      <c r="L34" s="402"/>
      <c r="M34" s="402"/>
      <c r="N34" s="402"/>
      <c r="O34" s="403"/>
    </row>
    <row r="35" spans="1:15" ht="15.75" customHeight="1">
      <c r="A35" s="148"/>
      <c r="B35" s="7"/>
      <c r="C35" s="7"/>
      <c r="D35" s="7"/>
      <c r="E35" s="7"/>
      <c r="F35" s="7"/>
      <c r="G35" s="7"/>
      <c r="H35" s="7"/>
      <c r="I35" s="7"/>
      <c r="J35" s="7"/>
      <c r="K35" s="116"/>
      <c r="L35" s="1"/>
      <c r="M35" s="1"/>
    </row>
    <row r="36" spans="1:15" ht="15.75" customHeight="1">
      <c r="A36" s="148"/>
      <c r="B36" s="7"/>
      <c r="C36" s="7"/>
      <c r="D36" s="7"/>
      <c r="E36" s="7"/>
      <c r="F36" s="7"/>
      <c r="G36" s="7"/>
      <c r="H36" s="7"/>
      <c r="I36" s="7"/>
      <c r="J36" s="7"/>
      <c r="K36" s="116"/>
      <c r="L36" s="1"/>
      <c r="M36" s="1"/>
    </row>
    <row r="37" spans="1:15" ht="15.75" customHeight="1">
      <c r="A37" s="148"/>
      <c r="B37" s="7"/>
      <c r="C37" s="7"/>
      <c r="D37" s="7"/>
      <c r="E37" s="7"/>
      <c r="F37" s="7"/>
      <c r="G37" s="7"/>
      <c r="H37" s="7"/>
      <c r="I37" s="7"/>
      <c r="J37" s="7"/>
      <c r="K37" s="116"/>
      <c r="L37" s="1"/>
      <c r="M37" s="1"/>
    </row>
    <row r="38" spans="1:15" ht="15.75" customHeight="1">
      <c r="A38" s="148"/>
      <c r="B38" s="7"/>
      <c r="C38" s="7"/>
      <c r="D38" s="7"/>
      <c r="E38" s="7"/>
      <c r="F38" s="7"/>
      <c r="G38" s="7"/>
      <c r="H38" s="7"/>
      <c r="I38" s="7"/>
      <c r="J38" s="7"/>
      <c r="K38" s="116"/>
      <c r="L38" s="1"/>
      <c r="M38" s="1"/>
    </row>
    <row r="39" spans="1:15" ht="15.75" customHeight="1">
      <c r="A39" s="148"/>
      <c r="B39" s="7"/>
      <c r="C39" s="7"/>
      <c r="D39" s="7"/>
      <c r="E39" s="7"/>
      <c r="F39" s="7"/>
      <c r="G39" s="7"/>
      <c r="H39" s="7"/>
      <c r="I39" s="7"/>
      <c r="J39" s="7"/>
      <c r="K39" s="116"/>
      <c r="L39" s="1"/>
      <c r="M39" s="1"/>
    </row>
    <row r="40" spans="1:15" ht="15.75" customHeight="1">
      <c r="A40" s="148"/>
      <c r="B40" s="7"/>
      <c r="C40" s="7"/>
      <c r="D40" s="7"/>
      <c r="E40" s="7"/>
      <c r="F40" s="7"/>
      <c r="G40" s="7"/>
      <c r="H40" s="7"/>
      <c r="I40" s="7"/>
      <c r="J40" s="7"/>
      <c r="K40" s="116"/>
      <c r="L40" s="1"/>
      <c r="M40" s="1"/>
    </row>
    <row r="41" spans="1:15" ht="15.75" customHeight="1">
      <c r="A41" s="148"/>
      <c r="B41" s="7"/>
      <c r="C41" s="7"/>
      <c r="D41" s="7"/>
      <c r="E41" s="7"/>
      <c r="F41" s="7"/>
      <c r="G41" s="7"/>
      <c r="H41" s="7"/>
      <c r="I41" s="7"/>
      <c r="J41" s="7"/>
      <c r="K41" s="116"/>
      <c r="L41" s="1"/>
      <c r="M41" s="1"/>
    </row>
    <row r="42" spans="1:15" ht="15.75" customHeight="1">
      <c r="A42" s="148"/>
      <c r="B42" s="7"/>
      <c r="C42" s="7"/>
      <c r="D42" s="7"/>
      <c r="E42" s="7"/>
      <c r="F42" s="7"/>
      <c r="G42" s="7"/>
      <c r="H42" s="7"/>
      <c r="I42" s="7"/>
      <c r="J42" s="7"/>
      <c r="K42" s="116"/>
      <c r="L42" s="1"/>
      <c r="M42" s="1"/>
    </row>
    <row r="43" spans="1:15" ht="15.75" customHeight="1">
      <c r="A43" s="148"/>
      <c r="B43" s="7"/>
      <c r="C43" s="7"/>
      <c r="D43" s="7"/>
      <c r="E43" s="7"/>
      <c r="F43" s="7"/>
      <c r="G43" s="7"/>
      <c r="H43" s="7"/>
      <c r="I43" s="7"/>
      <c r="J43" s="7"/>
      <c r="K43" s="116"/>
      <c r="L43" s="1"/>
      <c r="M43" s="1"/>
    </row>
    <row r="44" spans="1:15" ht="15.75" customHeight="1">
      <c r="A44" s="148"/>
      <c r="B44" s="7"/>
      <c r="C44" s="7"/>
      <c r="D44" s="7"/>
      <c r="E44" s="7"/>
      <c r="F44" s="7"/>
      <c r="G44" s="7"/>
      <c r="H44" s="7"/>
      <c r="I44" s="7"/>
      <c r="J44" s="7"/>
      <c r="K44" s="116"/>
      <c r="L44" s="1"/>
      <c r="M44" s="1"/>
    </row>
    <row r="45" spans="1:15" ht="15.75" customHeight="1">
      <c r="A45" s="148"/>
      <c r="B45" s="7"/>
      <c r="C45" s="7"/>
      <c r="D45" s="7"/>
      <c r="E45" s="7"/>
      <c r="F45" s="7"/>
      <c r="G45" s="7"/>
      <c r="H45" s="7"/>
      <c r="I45" s="7"/>
      <c r="J45" s="7"/>
      <c r="K45" s="116"/>
      <c r="L45" s="1"/>
      <c r="M45" s="1"/>
    </row>
    <row r="46" spans="1:15" ht="15.75" customHeight="1">
      <c r="A46" s="148"/>
      <c r="B46" s="7"/>
      <c r="C46" s="7"/>
      <c r="D46" s="7"/>
      <c r="E46" s="7"/>
      <c r="F46" s="7"/>
      <c r="G46" s="7"/>
      <c r="H46" s="7"/>
      <c r="I46" s="7"/>
      <c r="J46" s="7"/>
      <c r="K46" s="116"/>
      <c r="L46" s="1"/>
      <c r="M46" s="1"/>
    </row>
    <row r="47" spans="1:15" ht="15.75" customHeight="1">
      <c r="A47" s="148"/>
      <c r="B47" s="7"/>
      <c r="C47" s="7"/>
      <c r="D47" s="7"/>
      <c r="E47" s="7"/>
      <c r="F47" s="7"/>
      <c r="G47" s="7"/>
      <c r="H47" s="7"/>
      <c r="I47" s="7"/>
      <c r="J47" s="7"/>
      <c r="K47" s="116"/>
      <c r="L47" s="1"/>
      <c r="M47" s="1"/>
    </row>
    <row r="48" spans="1:15" ht="15.75" customHeight="1">
      <c r="A48" s="148"/>
      <c r="B48" s="7"/>
      <c r="C48" s="7"/>
      <c r="D48" s="7"/>
      <c r="E48" s="7"/>
      <c r="F48" s="7"/>
      <c r="G48" s="7"/>
      <c r="H48" s="7"/>
      <c r="I48" s="7"/>
      <c r="J48" s="7"/>
      <c r="K48" s="116"/>
      <c r="L48" s="1"/>
      <c r="M48" s="1"/>
    </row>
    <row r="49" spans="1:13" ht="15.75" customHeight="1">
      <c r="A49" s="148"/>
      <c r="B49" s="7"/>
      <c r="C49" s="7"/>
      <c r="D49" s="7"/>
      <c r="E49" s="7"/>
      <c r="F49" s="7"/>
      <c r="G49" s="7"/>
      <c r="H49" s="7"/>
      <c r="I49" s="7"/>
      <c r="J49" s="7"/>
      <c r="K49" s="116"/>
      <c r="L49" s="1"/>
      <c r="M49" s="1"/>
    </row>
    <row r="50" spans="1:13" ht="15.75" customHeight="1">
      <c r="A50" s="148"/>
      <c r="B50" s="7"/>
      <c r="C50" s="7"/>
      <c r="D50" s="7"/>
      <c r="E50" s="7"/>
      <c r="F50" s="7"/>
      <c r="G50" s="7"/>
      <c r="H50" s="7"/>
      <c r="I50" s="7"/>
      <c r="J50" s="7"/>
      <c r="K50" s="116"/>
      <c r="M50" s="8"/>
    </row>
    <row r="51" spans="1:13" ht="15.75" customHeight="1">
      <c r="A51" s="148"/>
      <c r="B51" s="7"/>
      <c r="C51" s="7"/>
      <c r="D51" s="7"/>
      <c r="E51" s="7"/>
      <c r="F51" s="7"/>
      <c r="G51" s="7"/>
      <c r="H51" s="7"/>
      <c r="I51" s="7"/>
      <c r="J51" s="7"/>
      <c r="K51" s="116"/>
      <c r="M51" s="8"/>
    </row>
    <row r="52" spans="1:13" ht="15.75" customHeight="1">
      <c r="A52" s="148"/>
      <c r="B52" s="7"/>
      <c r="C52" s="7"/>
      <c r="D52" s="7"/>
      <c r="E52" s="7"/>
      <c r="F52" s="7"/>
      <c r="G52" s="7"/>
      <c r="H52" s="7"/>
      <c r="I52" s="7"/>
      <c r="J52" s="7"/>
      <c r="K52" s="116"/>
      <c r="M52" s="8"/>
    </row>
    <row r="53" spans="1:13" ht="15.75" customHeight="1">
      <c r="A53" s="148"/>
      <c r="B53" s="7"/>
      <c r="C53" s="7"/>
      <c r="D53" s="7"/>
      <c r="E53" s="7"/>
      <c r="F53" s="7"/>
      <c r="G53" s="7"/>
      <c r="H53" s="7"/>
      <c r="I53" s="7"/>
      <c r="J53" s="7"/>
      <c r="K53" s="116"/>
      <c r="M53" s="8"/>
    </row>
    <row r="54" spans="1:13" ht="15.75" customHeight="1">
      <c r="A54" s="148"/>
      <c r="B54" s="7"/>
      <c r="C54" s="7"/>
      <c r="D54" s="7"/>
      <c r="E54" s="7"/>
      <c r="F54" s="7"/>
      <c r="G54" s="7"/>
      <c r="H54" s="7"/>
      <c r="I54" s="7"/>
      <c r="J54" s="7"/>
      <c r="K54" s="116"/>
      <c r="M54" s="8"/>
    </row>
    <row r="55" spans="1:13" ht="15.75" customHeight="1">
      <c r="A55" s="148"/>
      <c r="B55" s="7"/>
      <c r="C55" s="7"/>
      <c r="D55" s="7"/>
      <c r="E55" s="7"/>
      <c r="F55" s="7"/>
      <c r="G55" s="7"/>
      <c r="H55" s="7"/>
      <c r="I55" s="7"/>
      <c r="J55" s="7"/>
      <c r="K55" s="116"/>
    </row>
    <row r="56" spans="1:13" ht="15.75" customHeight="1">
      <c r="A56" s="148"/>
      <c r="B56" s="7"/>
      <c r="C56" s="7"/>
      <c r="D56" s="7"/>
      <c r="E56" s="7"/>
      <c r="F56" s="7"/>
      <c r="G56" s="7"/>
      <c r="H56" s="7"/>
      <c r="I56" s="7"/>
      <c r="J56" s="7"/>
      <c r="K56" s="116"/>
    </row>
    <row r="57" spans="1:13" ht="15.75" customHeight="1">
      <c r="A57" s="148"/>
      <c r="B57" s="7"/>
      <c r="C57" s="7"/>
      <c r="D57" s="7"/>
      <c r="E57" s="7"/>
      <c r="F57" s="7"/>
      <c r="G57" s="7"/>
      <c r="H57" s="7"/>
      <c r="I57" s="7"/>
      <c r="J57" s="7"/>
      <c r="K57" s="116"/>
      <c r="L57" s="2" t="e">
        <f>#REF!/1.18</f>
        <v>#REF!</v>
      </c>
      <c r="M57" s="8" t="e">
        <f>#REF!/1.18</f>
        <v>#REF!</v>
      </c>
    </row>
    <row r="58" spans="1:13" ht="15.75" customHeight="1">
      <c r="A58" s="148"/>
      <c r="B58" s="7"/>
      <c r="C58" s="7"/>
      <c r="D58" s="7"/>
      <c r="E58" s="7"/>
      <c r="F58" s="7"/>
      <c r="G58" s="7"/>
      <c r="H58" s="7"/>
      <c r="I58" s="7"/>
      <c r="J58" s="7"/>
      <c r="K58" s="116"/>
      <c r="L58" s="2" t="e">
        <f>#REF!/1.18</f>
        <v>#REF!</v>
      </c>
      <c r="M58" s="8" t="e">
        <f>#REF!/1.18</f>
        <v>#REF!</v>
      </c>
    </row>
    <row r="59" spans="1:13" ht="15.75" customHeight="1">
      <c r="A59" s="7"/>
      <c r="B59" s="7"/>
      <c r="C59" s="7"/>
      <c r="D59" s="7"/>
      <c r="E59" s="7"/>
      <c r="F59" s="7"/>
      <c r="G59" s="7"/>
      <c r="H59" s="7"/>
      <c r="I59" s="7"/>
      <c r="J59" s="7"/>
      <c r="K59" s="116"/>
    </row>
    <row r="60" spans="1:13" ht="15.75" customHeight="1">
      <c r="A60" s="7"/>
      <c r="B60" s="7"/>
      <c r="C60" s="7"/>
      <c r="D60" s="7"/>
      <c r="E60" s="7"/>
      <c r="F60" s="7"/>
      <c r="G60" s="7"/>
      <c r="H60" s="7"/>
      <c r="I60" s="7"/>
      <c r="J60" s="7"/>
      <c r="K60" s="116"/>
    </row>
    <row r="61" spans="1:13" ht="15.75" customHeight="1">
      <c r="A61" s="7"/>
      <c r="B61" s="7"/>
      <c r="C61" s="7"/>
      <c r="D61" s="7"/>
      <c r="E61" s="7"/>
      <c r="F61" s="7"/>
      <c r="G61" s="7"/>
      <c r="H61" s="7"/>
      <c r="I61" s="7"/>
      <c r="J61" s="7"/>
      <c r="K61" s="116"/>
    </row>
    <row r="62" spans="1:13" ht="15.75" customHeight="1">
      <c r="A62" s="7"/>
      <c r="B62" s="7"/>
      <c r="C62" s="7"/>
      <c r="D62" s="7"/>
      <c r="E62" s="7"/>
      <c r="F62" s="7"/>
      <c r="G62" s="7"/>
      <c r="H62" s="7"/>
      <c r="I62" s="7"/>
      <c r="J62" s="7"/>
      <c r="K62" s="116"/>
    </row>
    <row r="63" spans="1:13" ht="15.75" customHeight="1">
      <c r="A63" s="7"/>
      <c r="B63" s="7"/>
      <c r="C63" s="7"/>
      <c r="D63" s="7"/>
      <c r="E63" s="7"/>
      <c r="F63" s="7"/>
      <c r="G63" s="7"/>
      <c r="H63" s="7"/>
      <c r="I63" s="7"/>
      <c r="J63" s="7"/>
      <c r="K63" s="116"/>
    </row>
    <row r="64" spans="1:13" ht="15.75" customHeight="1">
      <c r="A64" s="7"/>
      <c r="B64" s="7"/>
      <c r="C64" s="7"/>
      <c r="D64" s="7"/>
      <c r="E64" s="7"/>
      <c r="F64" s="7"/>
      <c r="G64" s="7"/>
      <c r="H64" s="7"/>
      <c r="I64" s="7"/>
      <c r="J64" s="7"/>
      <c r="K64" s="116"/>
    </row>
    <row r="65" spans="1:11" ht="15.75" customHeight="1">
      <c r="A65" s="7"/>
      <c r="B65" s="7"/>
      <c r="C65" s="7"/>
      <c r="D65" s="7"/>
      <c r="E65" s="7"/>
      <c r="F65" s="7"/>
      <c r="G65" s="7"/>
      <c r="H65" s="7"/>
      <c r="I65" s="7"/>
      <c r="J65" s="7"/>
      <c r="K65" s="116"/>
    </row>
    <row r="66" spans="1:11" ht="15.75" customHeight="1">
      <c r="A66" s="7"/>
      <c r="B66" s="7"/>
      <c r="C66" s="7"/>
      <c r="D66" s="7"/>
      <c r="E66" s="7"/>
      <c r="F66" s="7"/>
      <c r="G66" s="7"/>
      <c r="H66" s="7"/>
      <c r="I66" s="7"/>
      <c r="J66" s="7"/>
      <c r="K66" s="116"/>
    </row>
    <row r="67" spans="1:11">
      <c r="A67" s="7"/>
      <c r="B67" s="7"/>
      <c r="C67" s="7"/>
      <c r="D67" s="7"/>
      <c r="E67" s="7"/>
      <c r="F67" s="7"/>
      <c r="G67" s="7"/>
      <c r="H67" s="7"/>
      <c r="I67" s="7"/>
      <c r="J67" s="7"/>
      <c r="K67" s="116"/>
    </row>
    <row r="68" spans="1:11">
      <c r="A68" s="7"/>
      <c r="B68" s="7"/>
      <c r="C68" s="7"/>
      <c r="D68" s="7"/>
      <c r="E68" s="7"/>
      <c r="F68" s="7"/>
      <c r="G68" s="7"/>
      <c r="H68" s="7"/>
      <c r="I68" s="7"/>
      <c r="J68" s="7"/>
      <c r="K68" s="116"/>
    </row>
    <row r="69" spans="1:11">
      <c r="A69" s="7"/>
      <c r="B69" s="7"/>
      <c r="C69" s="7"/>
      <c r="D69" s="7"/>
      <c r="E69" s="7"/>
      <c r="F69" s="7"/>
      <c r="G69" s="7"/>
      <c r="H69" s="7"/>
      <c r="I69" s="7"/>
      <c r="J69" s="7"/>
      <c r="K69" s="116"/>
    </row>
    <row r="70" spans="1:11">
      <c r="A70" s="7"/>
      <c r="B70" s="7"/>
      <c r="C70" s="7"/>
      <c r="D70" s="7"/>
      <c r="E70" s="7"/>
      <c r="F70" s="7"/>
      <c r="G70" s="7"/>
      <c r="H70" s="7"/>
      <c r="I70" s="7"/>
      <c r="J70" s="7"/>
      <c r="K70" s="116"/>
    </row>
    <row r="71" spans="1:11">
      <c r="A71" s="7"/>
      <c r="B71" s="7"/>
      <c r="C71" s="7"/>
      <c r="D71" s="7"/>
      <c r="E71" s="7"/>
      <c r="F71" s="7"/>
      <c r="G71" s="7"/>
      <c r="H71" s="7"/>
      <c r="I71" s="7"/>
      <c r="J71" s="7"/>
      <c r="K71" s="116"/>
    </row>
    <row r="72" spans="1:11">
      <c r="A72" s="7"/>
      <c r="B72" s="7"/>
      <c r="C72" s="7"/>
      <c r="D72" s="7"/>
      <c r="E72" s="7"/>
      <c r="F72" s="7"/>
      <c r="G72" s="7"/>
      <c r="H72" s="7"/>
      <c r="I72" s="7"/>
      <c r="J72" s="7"/>
      <c r="K72" s="116"/>
    </row>
    <row r="73" spans="1:11">
      <c r="A73" s="7"/>
      <c r="B73" s="7"/>
      <c r="C73" s="7"/>
      <c r="D73" s="7"/>
      <c r="E73" s="7"/>
      <c r="F73" s="7"/>
      <c r="G73" s="7"/>
      <c r="H73" s="7"/>
      <c r="I73" s="7"/>
      <c r="J73" s="7"/>
      <c r="K73" s="116"/>
    </row>
    <row r="74" spans="1:11">
      <c r="A74" s="7"/>
      <c r="B74" s="7"/>
      <c r="C74" s="7"/>
      <c r="D74" s="7"/>
      <c r="E74" s="7"/>
      <c r="F74" s="7"/>
      <c r="G74" s="7"/>
      <c r="H74" s="7"/>
      <c r="I74" s="7"/>
      <c r="J74" s="7"/>
      <c r="K74" s="116"/>
    </row>
    <row r="75" spans="1:11">
      <c r="A75" s="7"/>
      <c r="B75" s="7"/>
      <c r="C75" s="7"/>
      <c r="D75" s="7"/>
      <c r="E75" s="7"/>
      <c r="F75" s="7"/>
      <c r="G75" s="7"/>
      <c r="H75" s="7"/>
      <c r="I75" s="7"/>
      <c r="J75" s="7"/>
      <c r="K75" s="116"/>
    </row>
    <row r="76" spans="1:11">
      <c r="A76" s="7"/>
      <c r="B76" s="7"/>
      <c r="C76" s="7"/>
      <c r="D76" s="7"/>
      <c r="E76" s="7"/>
      <c r="F76" s="7"/>
      <c r="G76" s="7"/>
      <c r="H76" s="7"/>
      <c r="I76" s="7"/>
      <c r="J76" s="7"/>
      <c r="K76" s="116"/>
    </row>
    <row r="77" spans="1:11">
      <c r="A77" s="7"/>
      <c r="B77" s="7"/>
      <c r="C77" s="7"/>
      <c r="D77" s="7"/>
      <c r="E77" s="7"/>
      <c r="F77" s="7"/>
      <c r="G77" s="7"/>
      <c r="H77" s="7"/>
      <c r="I77" s="7"/>
      <c r="J77" s="7"/>
      <c r="K77" s="116"/>
    </row>
    <row r="78" spans="1:11">
      <c r="A78" s="7"/>
      <c r="B78" s="7"/>
      <c r="C78" s="7"/>
      <c r="D78" s="7"/>
      <c r="E78" s="7"/>
      <c r="F78" s="7"/>
      <c r="G78" s="7"/>
      <c r="H78" s="7"/>
      <c r="I78" s="7"/>
      <c r="J78" s="7"/>
      <c r="K78" s="116"/>
    </row>
    <row r="79" spans="1:11">
      <c r="A79" s="7"/>
      <c r="B79" s="7"/>
      <c r="C79" s="7"/>
      <c r="D79" s="7"/>
      <c r="E79" s="7"/>
      <c r="F79" s="7"/>
      <c r="G79" s="7"/>
      <c r="H79" s="7"/>
      <c r="I79" s="7"/>
      <c r="J79" s="7"/>
      <c r="K79" s="116"/>
    </row>
    <row r="80" spans="1:11">
      <c r="A80" s="7"/>
      <c r="B80" s="7"/>
      <c r="C80" s="7"/>
      <c r="D80" s="7"/>
      <c r="E80" s="7"/>
      <c r="F80" s="7"/>
      <c r="G80" s="7"/>
      <c r="H80" s="7"/>
      <c r="I80" s="7"/>
      <c r="J80" s="7"/>
      <c r="K80" s="116"/>
    </row>
    <row r="81" spans="1:11">
      <c r="A81" s="7"/>
      <c r="B81" s="7"/>
      <c r="C81" s="7"/>
      <c r="D81" s="7"/>
      <c r="E81" s="7"/>
      <c r="F81" s="7"/>
      <c r="G81" s="7"/>
      <c r="H81" s="7"/>
      <c r="I81" s="7"/>
      <c r="J81" s="7"/>
      <c r="K81" s="116"/>
    </row>
    <row r="82" spans="1:11">
      <c r="A82" s="7"/>
      <c r="B82" s="7"/>
      <c r="C82" s="7"/>
      <c r="D82" s="7"/>
      <c r="E82" s="7"/>
      <c r="F82" s="7"/>
      <c r="G82" s="7"/>
      <c r="H82" s="7"/>
      <c r="I82" s="7"/>
      <c r="J82" s="7"/>
      <c r="K82" s="116"/>
    </row>
    <row r="83" spans="1:11">
      <c r="A83" s="7"/>
      <c r="B83" s="7"/>
      <c r="C83" s="7"/>
      <c r="D83" s="7"/>
      <c r="E83" s="7"/>
      <c r="F83" s="7"/>
      <c r="G83" s="7"/>
      <c r="H83" s="7"/>
      <c r="I83" s="7"/>
      <c r="J83" s="7"/>
      <c r="K83" s="116"/>
    </row>
    <row r="84" spans="1:11">
      <c r="A84" s="7"/>
      <c r="B84" s="7"/>
      <c r="C84" s="7"/>
      <c r="D84" s="7"/>
      <c r="E84" s="7"/>
      <c r="F84" s="7"/>
      <c r="G84" s="7"/>
      <c r="H84" s="7"/>
      <c r="I84" s="7"/>
      <c r="J84" s="7"/>
      <c r="K84" s="116"/>
    </row>
    <row r="85" spans="1:11">
      <c r="A85" s="7"/>
      <c r="B85" s="7"/>
      <c r="C85" s="7"/>
      <c r="D85" s="7"/>
      <c r="E85" s="7"/>
      <c r="F85" s="7"/>
      <c r="G85" s="7"/>
      <c r="H85" s="7"/>
      <c r="I85" s="7"/>
      <c r="J85" s="7"/>
      <c r="K85" s="116"/>
    </row>
    <row r="86" spans="1:11">
      <c r="A86" s="7"/>
      <c r="B86" s="7"/>
      <c r="C86" s="7"/>
      <c r="D86" s="7"/>
      <c r="E86" s="7"/>
      <c r="F86" s="7"/>
      <c r="G86" s="7"/>
      <c r="H86" s="7"/>
      <c r="I86" s="7"/>
      <c r="J86" s="7"/>
      <c r="K86" s="116"/>
    </row>
    <row r="87" spans="1:11">
      <c r="A87" s="7"/>
      <c r="B87" s="7"/>
      <c r="C87" s="7"/>
      <c r="D87" s="7"/>
      <c r="E87" s="7"/>
      <c r="F87" s="7"/>
      <c r="G87" s="7"/>
      <c r="H87" s="7"/>
      <c r="I87" s="7"/>
      <c r="J87" s="7"/>
      <c r="K87" s="116"/>
    </row>
    <row r="88" spans="1:11">
      <c r="A88" s="7"/>
      <c r="B88" s="7"/>
      <c r="C88" s="7"/>
      <c r="D88" s="7"/>
      <c r="E88" s="7"/>
      <c r="F88" s="7"/>
      <c r="G88" s="7"/>
      <c r="H88" s="7"/>
      <c r="I88" s="7"/>
      <c r="J88" s="7"/>
      <c r="K88" s="116"/>
    </row>
    <row r="89" spans="1:11">
      <c r="A89" s="7"/>
      <c r="B89" s="7"/>
      <c r="C89" s="7"/>
      <c r="D89" s="7"/>
      <c r="E89" s="7"/>
      <c r="F89" s="7"/>
      <c r="G89" s="7"/>
      <c r="H89" s="7"/>
      <c r="I89" s="7"/>
      <c r="J89" s="7"/>
      <c r="K89" s="116"/>
    </row>
  </sheetData>
  <sheetProtection selectLockedCells="1" selectUnlockedCells="1"/>
  <mergeCells count="47">
    <mergeCell ref="I11:I12"/>
    <mergeCell ref="H7:K7"/>
    <mergeCell ref="F7:G7"/>
    <mergeCell ref="D7:E8"/>
    <mergeCell ref="I16:I21"/>
    <mergeCell ref="H4:K4"/>
    <mergeCell ref="B27:B28"/>
    <mergeCell ref="E3:G3"/>
    <mergeCell ref="H3:O3"/>
    <mergeCell ref="I13:I15"/>
    <mergeCell ref="H27:H28"/>
    <mergeCell ref="D27:F28"/>
    <mergeCell ref="B22:K22"/>
    <mergeCell ref="G9:G21"/>
    <mergeCell ref="B9:B21"/>
    <mergeCell ref="C9:C21"/>
    <mergeCell ref="D9:E21"/>
    <mergeCell ref="D23:F23"/>
    <mergeCell ref="B6:K6"/>
    <mergeCell ref="C7:C8"/>
    <mergeCell ref="F9:F21"/>
    <mergeCell ref="D34:F34"/>
    <mergeCell ref="D29:F29"/>
    <mergeCell ref="I27:I28"/>
    <mergeCell ref="G27:G28"/>
    <mergeCell ref="A1:A33"/>
    <mergeCell ref="D26:F26"/>
    <mergeCell ref="B7:B8"/>
    <mergeCell ref="B25:K25"/>
    <mergeCell ref="B1:C2"/>
    <mergeCell ref="D1:G2"/>
    <mergeCell ref="H1:K2"/>
    <mergeCell ref="B3:D3"/>
    <mergeCell ref="D24:F24"/>
    <mergeCell ref="B30:K30"/>
    <mergeCell ref="K9:K21"/>
    <mergeCell ref="B4:G4"/>
    <mergeCell ref="B32:B33"/>
    <mergeCell ref="C32:C33"/>
    <mergeCell ref="C27:C28"/>
    <mergeCell ref="J32:J33"/>
    <mergeCell ref="K32:K33"/>
    <mergeCell ref="I32:I33"/>
    <mergeCell ref="D32:F33"/>
    <mergeCell ref="G32:G33"/>
    <mergeCell ref="H32:H33"/>
    <mergeCell ref="D31:F31"/>
  </mergeCells>
  <hyperlinks>
    <hyperlink ref="E3" r:id="rId1"/>
    <hyperlink ref="F3" r:id="rId2" display="mailto:info@rubezhspb.ru?subject=%D0%97%D0%90%D0%9F%D0%A0%D0%9E%D0%A1"/>
    <hyperlink ref="G3" r:id="rId3" display="mailto:info@rubezhspb.ru?subject=%D0%97%D0%90%D0%9F%D0%A0%D0%9E%D0%A1"/>
    <hyperlink ref="H3" r:id="rId4"/>
  </hyperlinks>
  <pageMargins left="0.43307086614173229" right="0.23622047244094491" top="0.74803149606299213" bottom="0.74803149606299213" header="0.31496062992125984" footer="0.31496062992125984"/>
  <pageSetup paperSize="9" scale="47" fitToHeight="0" orientation="portrait" r:id="rId5"/>
  <headerFooter differentOddEven="1" alignWithMargins="0"/>
  <drawing r:id="rId6"/>
</worksheet>
</file>

<file path=xl/worksheets/sheet6.xml><?xml version="1.0" encoding="utf-8"?>
<worksheet xmlns="http://schemas.openxmlformats.org/spreadsheetml/2006/main" xmlns:r="http://schemas.openxmlformats.org/officeDocument/2006/relationships">
  <sheetPr enableFormatConditionsCalculation="0">
    <tabColor theme="5" tint="0.79998168889431442"/>
    <pageSetUpPr fitToPage="1"/>
  </sheetPr>
  <dimension ref="A1:O59"/>
  <sheetViews>
    <sheetView zoomScale="70" zoomScaleNormal="70" workbookViewId="0">
      <selection activeCell="B1" sqref="B1:C2"/>
    </sheetView>
  </sheetViews>
  <sheetFormatPr defaultColWidth="9.140625" defaultRowHeight="12.75"/>
  <cols>
    <col min="1" max="1" width="3.42578125" style="1" customWidth="1"/>
    <col min="2" max="2" width="19.28515625" style="1" customWidth="1"/>
    <col min="3" max="3" width="35.42578125" style="1" customWidth="1"/>
    <col min="4" max="4" width="25.85546875" style="1" customWidth="1"/>
    <col min="5" max="5" width="16.140625" style="1" customWidth="1"/>
    <col min="6" max="6" width="17" style="1" customWidth="1"/>
    <col min="7" max="7" width="13.85546875" style="1" customWidth="1"/>
    <col min="8" max="8" width="18.42578125" style="1" customWidth="1"/>
    <col min="9" max="9" width="15.42578125" style="1" customWidth="1"/>
    <col min="10" max="10" width="13.28515625" style="1" customWidth="1"/>
    <col min="11" max="12" width="15" style="3" customWidth="1"/>
    <col min="13" max="13" width="9.7109375" style="2" hidden="1" customWidth="1"/>
    <col min="14" max="14" width="9.42578125" style="2" hidden="1" customWidth="1"/>
    <col min="15" max="15" width="13.42578125" style="1" customWidth="1"/>
    <col min="16" max="16384" width="9.140625" style="1"/>
  </cols>
  <sheetData>
    <row r="1" spans="1:15" ht="56.25" customHeight="1">
      <c r="A1" s="813" t="s">
        <v>160</v>
      </c>
      <c r="B1" s="701" t="s">
        <v>19</v>
      </c>
      <c r="C1" s="697"/>
      <c r="D1" s="703" t="s">
        <v>161</v>
      </c>
      <c r="E1" s="703"/>
      <c r="F1" s="703"/>
      <c r="G1" s="703"/>
      <c r="H1" s="703"/>
      <c r="I1" s="703"/>
      <c r="J1" s="703"/>
      <c r="K1" s="703"/>
      <c r="L1" s="703"/>
      <c r="M1" s="703"/>
      <c r="N1" s="703"/>
      <c r="O1" s="779"/>
    </row>
    <row r="2" spans="1:15" ht="38.25" customHeight="1">
      <c r="A2" s="750"/>
      <c r="B2" s="702"/>
      <c r="C2" s="698"/>
      <c r="D2" s="704"/>
      <c r="E2" s="704"/>
      <c r="F2" s="704"/>
      <c r="G2" s="704"/>
      <c r="H2" s="704"/>
      <c r="I2" s="704"/>
      <c r="J2" s="704"/>
      <c r="K2" s="704"/>
      <c r="L2" s="704"/>
      <c r="M2" s="704"/>
      <c r="N2" s="704"/>
      <c r="O2" s="780"/>
    </row>
    <row r="3" spans="1:15" ht="57" customHeight="1">
      <c r="A3" s="750"/>
      <c r="B3" s="707" t="s">
        <v>550</v>
      </c>
      <c r="C3" s="471"/>
      <c r="D3" s="471"/>
      <c r="E3" s="495" t="s">
        <v>551</v>
      </c>
      <c r="F3" s="495"/>
      <c r="G3" s="495"/>
      <c r="H3" s="495" t="s">
        <v>521</v>
      </c>
      <c r="I3" s="495"/>
      <c r="J3" s="495" t="s">
        <v>521</v>
      </c>
      <c r="K3" s="495"/>
      <c r="L3" s="495"/>
      <c r="M3" s="495"/>
      <c r="N3" s="495"/>
      <c r="O3" s="795"/>
    </row>
    <row r="4" spans="1:15" ht="26.25" customHeight="1">
      <c r="A4" s="750"/>
      <c r="B4" s="705" t="s">
        <v>162</v>
      </c>
      <c r="C4" s="706"/>
      <c r="D4" s="706"/>
      <c r="E4" s="706"/>
      <c r="F4" s="706"/>
      <c r="G4" s="706"/>
      <c r="H4" s="765" t="s">
        <v>852</v>
      </c>
      <c r="I4" s="765"/>
      <c r="J4" s="765"/>
      <c r="K4" s="765"/>
      <c r="L4" s="765"/>
      <c r="M4" s="765"/>
      <c r="N4" s="765"/>
      <c r="O4" s="783"/>
    </row>
    <row r="5" spans="1:15" ht="0.6" hidden="1" customHeight="1">
      <c r="A5" s="750"/>
      <c r="B5" s="329"/>
      <c r="C5" s="366"/>
      <c r="D5" s="367"/>
      <c r="E5" s="367"/>
      <c r="F5" s="367"/>
      <c r="G5" s="367"/>
      <c r="H5" s="367"/>
      <c r="I5" s="368"/>
      <c r="J5" s="368"/>
      <c r="K5" s="368"/>
      <c r="L5" s="368"/>
      <c r="M5" s="364"/>
      <c r="N5" s="364"/>
      <c r="O5" s="365"/>
    </row>
    <row r="6" spans="1:15" ht="30" customHeight="1">
      <c r="A6" s="750"/>
      <c r="B6" s="755" t="s">
        <v>27</v>
      </c>
      <c r="C6" s="708" t="s">
        <v>12</v>
      </c>
      <c r="D6" s="708" t="s">
        <v>14</v>
      </c>
      <c r="E6" s="708"/>
      <c r="F6" s="708"/>
      <c r="G6" s="708"/>
      <c r="H6" s="708" t="s">
        <v>13</v>
      </c>
      <c r="I6" s="708"/>
      <c r="J6" s="708"/>
      <c r="K6" s="666" t="s">
        <v>163</v>
      </c>
      <c r="L6" s="666" t="s">
        <v>158</v>
      </c>
      <c r="M6" s="364"/>
      <c r="N6" s="364"/>
      <c r="O6" s="784" t="s">
        <v>519</v>
      </c>
    </row>
    <row r="7" spans="1:15" ht="31.5" customHeight="1" thickBot="1">
      <c r="A7" s="750"/>
      <c r="B7" s="781"/>
      <c r="C7" s="782"/>
      <c r="D7" s="782"/>
      <c r="E7" s="782"/>
      <c r="F7" s="782"/>
      <c r="G7" s="782"/>
      <c r="H7" s="430" t="s">
        <v>164</v>
      </c>
      <c r="I7" s="430" t="s">
        <v>165</v>
      </c>
      <c r="J7" s="430" t="s">
        <v>166</v>
      </c>
      <c r="K7" s="752"/>
      <c r="L7" s="752"/>
      <c r="M7" s="431"/>
      <c r="N7" s="431"/>
      <c r="O7" s="785"/>
    </row>
    <row r="8" spans="1:15" ht="19.5" customHeight="1" thickBot="1">
      <c r="A8" s="750"/>
      <c r="B8" s="814" t="s">
        <v>167</v>
      </c>
      <c r="C8" s="815"/>
      <c r="D8" s="815"/>
      <c r="E8" s="815"/>
      <c r="F8" s="815"/>
      <c r="G8" s="815"/>
      <c r="H8" s="815"/>
      <c r="I8" s="815"/>
      <c r="J8" s="815"/>
      <c r="K8" s="815"/>
      <c r="L8" s="815"/>
      <c r="M8" s="815"/>
      <c r="N8" s="815"/>
      <c r="O8" s="816"/>
    </row>
    <row r="9" spans="1:15" ht="18.75" customHeight="1">
      <c r="A9" s="750"/>
      <c r="B9" s="746"/>
      <c r="C9" s="747" t="s">
        <v>168</v>
      </c>
      <c r="D9" s="787" t="s">
        <v>421</v>
      </c>
      <c r="E9" s="787"/>
      <c r="F9" s="787"/>
      <c r="G9" s="787"/>
      <c r="H9" s="422" t="s">
        <v>382</v>
      </c>
      <c r="I9" s="422">
        <v>0.25</v>
      </c>
      <c r="J9" s="433">
        <v>0.15</v>
      </c>
      <c r="K9" s="804" t="s">
        <v>170</v>
      </c>
      <c r="L9" s="806">
        <v>631</v>
      </c>
      <c r="M9" s="362">
        <f t="shared" ref="M9:M52" si="0">L9/1.18</f>
        <v>534.74576271186447</v>
      </c>
      <c r="N9" s="435">
        <f t="shared" ref="N9:N26" si="1">K9/1.18</f>
        <v>16.949152542372882</v>
      </c>
      <c r="O9" s="799">
        <f>K9*L9</f>
        <v>12620</v>
      </c>
    </row>
    <row r="10" spans="1:15" ht="18.75" customHeight="1">
      <c r="A10" s="750"/>
      <c r="B10" s="668"/>
      <c r="C10" s="666"/>
      <c r="D10" s="665"/>
      <c r="E10" s="665"/>
      <c r="F10" s="665"/>
      <c r="G10" s="665"/>
      <c r="H10" s="426" t="s">
        <v>169</v>
      </c>
      <c r="I10" s="426">
        <v>0.72</v>
      </c>
      <c r="J10" s="434">
        <v>0.45</v>
      </c>
      <c r="K10" s="805"/>
      <c r="L10" s="669"/>
      <c r="M10" s="364"/>
      <c r="N10" s="432"/>
      <c r="O10" s="800"/>
    </row>
    <row r="11" spans="1:15" ht="18.75" customHeight="1">
      <c r="A11" s="750"/>
      <c r="B11" s="668"/>
      <c r="C11" s="666"/>
      <c r="D11" s="665"/>
      <c r="E11" s="665"/>
      <c r="F11" s="665"/>
      <c r="G11" s="665"/>
      <c r="H11" s="426" t="s">
        <v>171</v>
      </c>
      <c r="I11" s="426">
        <v>1.2</v>
      </c>
      <c r="J11" s="434">
        <v>0.75</v>
      </c>
      <c r="K11" s="805"/>
      <c r="L11" s="669"/>
      <c r="M11" s="364">
        <f t="shared" si="0"/>
        <v>0</v>
      </c>
      <c r="N11" s="432">
        <f t="shared" si="1"/>
        <v>0</v>
      </c>
      <c r="O11" s="800"/>
    </row>
    <row r="12" spans="1:15" ht="19.5" customHeight="1">
      <c r="A12" s="750"/>
      <c r="B12" s="668"/>
      <c r="C12" s="666"/>
      <c r="D12" s="665"/>
      <c r="E12" s="665"/>
      <c r="F12" s="665"/>
      <c r="G12" s="665"/>
      <c r="H12" s="426" t="s">
        <v>15</v>
      </c>
      <c r="I12" s="426">
        <v>1.92</v>
      </c>
      <c r="J12" s="434">
        <v>1.2</v>
      </c>
      <c r="K12" s="805"/>
      <c r="L12" s="669"/>
      <c r="M12" s="364">
        <f t="shared" si="0"/>
        <v>0</v>
      </c>
      <c r="N12" s="432">
        <f t="shared" si="1"/>
        <v>0</v>
      </c>
      <c r="O12" s="800"/>
    </row>
    <row r="13" spans="1:15" ht="21" customHeight="1">
      <c r="A13" s="750"/>
      <c r="B13" s="668"/>
      <c r="C13" s="666"/>
      <c r="D13" s="665"/>
      <c r="E13" s="665"/>
      <c r="F13" s="665"/>
      <c r="G13" s="665"/>
      <c r="H13" s="426" t="s">
        <v>16</v>
      </c>
      <c r="I13" s="426">
        <v>2.2999999999999998</v>
      </c>
      <c r="J13" s="434">
        <v>1.44</v>
      </c>
      <c r="K13" s="805"/>
      <c r="L13" s="669"/>
      <c r="M13" s="364">
        <f t="shared" si="0"/>
        <v>0</v>
      </c>
      <c r="N13" s="432">
        <f t="shared" si="1"/>
        <v>0</v>
      </c>
      <c r="O13" s="800"/>
    </row>
    <row r="14" spans="1:15" ht="16.5" customHeight="1">
      <c r="A14" s="750"/>
      <c r="B14" s="668"/>
      <c r="C14" s="666"/>
      <c r="D14" s="665"/>
      <c r="E14" s="665"/>
      <c r="F14" s="665"/>
      <c r="G14" s="665"/>
      <c r="H14" s="426" t="s">
        <v>172</v>
      </c>
      <c r="I14" s="426">
        <v>3.6</v>
      </c>
      <c r="J14" s="434">
        <v>2.25</v>
      </c>
      <c r="K14" s="805"/>
      <c r="L14" s="669"/>
      <c r="M14" s="364">
        <f t="shared" si="0"/>
        <v>0</v>
      </c>
      <c r="N14" s="432">
        <f t="shared" si="1"/>
        <v>0</v>
      </c>
      <c r="O14" s="800"/>
    </row>
    <row r="15" spans="1:15" ht="19.5" customHeight="1">
      <c r="A15" s="750"/>
      <c r="B15" s="668"/>
      <c r="C15" s="666" t="s">
        <v>173</v>
      </c>
      <c r="D15" s="665" t="s">
        <v>391</v>
      </c>
      <c r="E15" s="665"/>
      <c r="F15" s="665"/>
      <c r="G15" s="665"/>
      <c r="H15" s="426" t="s">
        <v>382</v>
      </c>
      <c r="I15" s="426">
        <v>0.25</v>
      </c>
      <c r="J15" s="434">
        <v>0.15</v>
      </c>
      <c r="K15" s="805" t="s">
        <v>174</v>
      </c>
      <c r="L15" s="669">
        <v>822</v>
      </c>
      <c r="M15" s="364">
        <f t="shared" si="0"/>
        <v>696.61016949152543</v>
      </c>
      <c r="N15" s="432">
        <f t="shared" si="1"/>
        <v>10.16949152542373</v>
      </c>
      <c r="O15" s="800">
        <f>L15*K15</f>
        <v>9864</v>
      </c>
    </row>
    <row r="16" spans="1:15" ht="18.75" customHeight="1">
      <c r="A16" s="750"/>
      <c r="B16" s="668"/>
      <c r="C16" s="666"/>
      <c r="D16" s="665"/>
      <c r="E16" s="665"/>
      <c r="F16" s="665"/>
      <c r="G16" s="665"/>
      <c r="H16" s="426" t="s">
        <v>169</v>
      </c>
      <c r="I16" s="426">
        <v>0.72</v>
      </c>
      <c r="J16" s="434">
        <v>0.45</v>
      </c>
      <c r="K16" s="805"/>
      <c r="L16" s="669"/>
      <c r="M16" s="364"/>
      <c r="N16" s="432"/>
      <c r="O16" s="800"/>
    </row>
    <row r="17" spans="1:15" ht="17.25" customHeight="1">
      <c r="A17" s="750"/>
      <c r="B17" s="668"/>
      <c r="C17" s="666"/>
      <c r="D17" s="665"/>
      <c r="E17" s="665"/>
      <c r="F17" s="665"/>
      <c r="G17" s="665"/>
      <c r="H17" s="426" t="s">
        <v>171</v>
      </c>
      <c r="I17" s="426">
        <v>1.2</v>
      </c>
      <c r="J17" s="434">
        <v>0.75</v>
      </c>
      <c r="K17" s="805"/>
      <c r="L17" s="669"/>
      <c r="M17" s="364">
        <f t="shared" si="0"/>
        <v>0</v>
      </c>
      <c r="N17" s="432">
        <f t="shared" si="1"/>
        <v>0</v>
      </c>
      <c r="O17" s="800"/>
    </row>
    <row r="18" spans="1:15" ht="16.5" customHeight="1">
      <c r="A18" s="750"/>
      <c r="B18" s="668"/>
      <c r="C18" s="666"/>
      <c r="D18" s="665"/>
      <c r="E18" s="665"/>
      <c r="F18" s="665"/>
      <c r="G18" s="665"/>
      <c r="H18" s="426" t="s">
        <v>15</v>
      </c>
      <c r="I18" s="426">
        <v>1.92</v>
      </c>
      <c r="J18" s="434">
        <v>1.2</v>
      </c>
      <c r="K18" s="805"/>
      <c r="L18" s="669"/>
      <c r="M18" s="364">
        <f t="shared" si="0"/>
        <v>0</v>
      </c>
      <c r="N18" s="432">
        <f t="shared" si="1"/>
        <v>0</v>
      </c>
      <c r="O18" s="800"/>
    </row>
    <row r="19" spans="1:15" ht="18.75" customHeight="1">
      <c r="A19" s="750"/>
      <c r="B19" s="668"/>
      <c r="C19" s="666"/>
      <c r="D19" s="665"/>
      <c r="E19" s="665"/>
      <c r="F19" s="665"/>
      <c r="G19" s="665"/>
      <c r="H19" s="426" t="s">
        <v>16</v>
      </c>
      <c r="I19" s="426">
        <v>2.2999999999999998</v>
      </c>
      <c r="J19" s="434">
        <v>1.44</v>
      </c>
      <c r="K19" s="805"/>
      <c r="L19" s="669"/>
      <c r="M19" s="364">
        <f t="shared" si="0"/>
        <v>0</v>
      </c>
      <c r="N19" s="432">
        <f t="shared" si="1"/>
        <v>0</v>
      </c>
      <c r="O19" s="800"/>
    </row>
    <row r="20" spans="1:15" ht="17.25" customHeight="1">
      <c r="A20" s="750"/>
      <c r="B20" s="668"/>
      <c r="C20" s="666"/>
      <c r="D20" s="665"/>
      <c r="E20" s="665"/>
      <c r="F20" s="665"/>
      <c r="G20" s="665"/>
      <c r="H20" s="426" t="s">
        <v>172</v>
      </c>
      <c r="I20" s="426">
        <v>3.6</v>
      </c>
      <c r="J20" s="434">
        <v>2.25</v>
      </c>
      <c r="K20" s="805"/>
      <c r="L20" s="669"/>
      <c r="M20" s="364">
        <f t="shared" si="0"/>
        <v>0</v>
      </c>
      <c r="N20" s="432">
        <f t="shared" si="1"/>
        <v>0</v>
      </c>
      <c r="O20" s="800"/>
    </row>
    <row r="21" spans="1:15" ht="18.75" customHeight="1">
      <c r="A21" s="750"/>
      <c r="B21" s="668"/>
      <c r="C21" s="666" t="s">
        <v>175</v>
      </c>
      <c r="D21" s="665" t="s">
        <v>422</v>
      </c>
      <c r="E21" s="665"/>
      <c r="F21" s="665"/>
      <c r="G21" s="665"/>
      <c r="H21" s="426" t="s">
        <v>382</v>
      </c>
      <c r="I21" s="426">
        <v>0.24</v>
      </c>
      <c r="J21" s="177" t="s">
        <v>384</v>
      </c>
      <c r="K21" s="805" t="s">
        <v>176</v>
      </c>
      <c r="L21" s="669">
        <v>714</v>
      </c>
      <c r="M21" s="364">
        <f t="shared" si="0"/>
        <v>605.08474576271192</v>
      </c>
      <c r="N21" s="432">
        <f t="shared" si="1"/>
        <v>21.186440677966104</v>
      </c>
      <c r="O21" s="800">
        <f>L21*K21</f>
        <v>17850</v>
      </c>
    </row>
    <row r="22" spans="1:15" ht="19.5" customHeight="1">
      <c r="A22" s="750"/>
      <c r="B22" s="668"/>
      <c r="C22" s="666"/>
      <c r="D22" s="665"/>
      <c r="E22" s="665"/>
      <c r="F22" s="665"/>
      <c r="G22" s="665"/>
      <c r="H22" s="426" t="s">
        <v>169</v>
      </c>
      <c r="I22" s="426">
        <v>0.92</v>
      </c>
      <c r="J22" s="177" t="s">
        <v>385</v>
      </c>
      <c r="K22" s="805"/>
      <c r="L22" s="669"/>
      <c r="M22" s="364"/>
      <c r="N22" s="432"/>
      <c r="O22" s="800"/>
    </row>
    <row r="23" spans="1:15" ht="19.5" customHeight="1">
      <c r="A23" s="750"/>
      <c r="B23" s="668"/>
      <c r="C23" s="666"/>
      <c r="D23" s="665"/>
      <c r="E23" s="665"/>
      <c r="F23" s="665"/>
      <c r="G23" s="665"/>
      <c r="H23" s="426" t="s">
        <v>171</v>
      </c>
      <c r="I23" s="426">
        <v>1.22</v>
      </c>
      <c r="J23" s="177" t="s">
        <v>184</v>
      </c>
      <c r="K23" s="805"/>
      <c r="L23" s="669"/>
      <c r="M23" s="364"/>
      <c r="N23" s="432"/>
      <c r="O23" s="800"/>
    </row>
    <row r="24" spans="1:15" ht="24" customHeight="1">
      <c r="A24" s="750"/>
      <c r="B24" s="668"/>
      <c r="C24" s="666"/>
      <c r="D24" s="665"/>
      <c r="E24" s="665"/>
      <c r="F24" s="665"/>
      <c r="G24" s="665"/>
      <c r="H24" s="426" t="s">
        <v>15</v>
      </c>
      <c r="I24" s="426">
        <v>2.0099999999999998</v>
      </c>
      <c r="J24" s="177" t="s">
        <v>386</v>
      </c>
      <c r="K24" s="805"/>
      <c r="L24" s="669"/>
      <c r="M24" s="364"/>
      <c r="N24" s="432"/>
      <c r="O24" s="800"/>
    </row>
    <row r="25" spans="1:15" ht="24" customHeight="1">
      <c r="A25" s="750"/>
      <c r="B25" s="668"/>
      <c r="C25" s="666"/>
      <c r="D25" s="665"/>
      <c r="E25" s="665"/>
      <c r="F25" s="665"/>
      <c r="G25" s="665"/>
      <c r="H25" s="426" t="s">
        <v>16</v>
      </c>
      <c r="I25" s="426">
        <v>2.2999999999999998</v>
      </c>
      <c r="J25" s="177" t="s">
        <v>387</v>
      </c>
      <c r="K25" s="805"/>
      <c r="L25" s="669"/>
      <c r="M25" s="364">
        <f t="shared" si="0"/>
        <v>0</v>
      </c>
      <c r="N25" s="432">
        <f t="shared" si="1"/>
        <v>0</v>
      </c>
      <c r="O25" s="800"/>
    </row>
    <row r="26" spans="1:15" ht="27" customHeight="1">
      <c r="A26" s="750"/>
      <c r="B26" s="668"/>
      <c r="C26" s="666"/>
      <c r="D26" s="665"/>
      <c r="E26" s="665"/>
      <c r="F26" s="665"/>
      <c r="G26" s="665"/>
      <c r="H26" s="426" t="s">
        <v>172</v>
      </c>
      <c r="I26" s="426">
        <v>3.3</v>
      </c>
      <c r="J26" s="177" t="s">
        <v>388</v>
      </c>
      <c r="K26" s="805"/>
      <c r="L26" s="669"/>
      <c r="M26" s="364">
        <f t="shared" si="0"/>
        <v>0</v>
      </c>
      <c r="N26" s="432">
        <f t="shared" si="1"/>
        <v>0</v>
      </c>
      <c r="O26" s="800"/>
    </row>
    <row r="27" spans="1:15" ht="24" customHeight="1">
      <c r="A27" s="750"/>
      <c r="B27" s="668"/>
      <c r="C27" s="666" t="s">
        <v>529</v>
      </c>
      <c r="D27" s="665" t="s">
        <v>540</v>
      </c>
      <c r="E27" s="665"/>
      <c r="F27" s="665"/>
      <c r="G27" s="665"/>
      <c r="H27" s="426" t="s">
        <v>171</v>
      </c>
      <c r="I27" s="426">
        <v>3.4</v>
      </c>
      <c r="J27" s="177" t="s">
        <v>530</v>
      </c>
      <c r="K27" s="805" t="s">
        <v>170</v>
      </c>
      <c r="L27" s="669">
        <v>612</v>
      </c>
      <c r="M27" s="364"/>
      <c r="N27" s="432"/>
      <c r="O27" s="800">
        <f>K27*L27</f>
        <v>12240</v>
      </c>
    </row>
    <row r="28" spans="1:15" ht="24" customHeight="1">
      <c r="A28" s="750"/>
      <c r="B28" s="668"/>
      <c r="C28" s="666"/>
      <c r="D28" s="665"/>
      <c r="E28" s="665"/>
      <c r="F28" s="665"/>
      <c r="G28" s="665"/>
      <c r="H28" s="426" t="s">
        <v>15</v>
      </c>
      <c r="I28" s="426">
        <v>3.4</v>
      </c>
      <c r="J28" s="177" t="s">
        <v>531</v>
      </c>
      <c r="K28" s="805"/>
      <c r="L28" s="669"/>
      <c r="M28" s="364"/>
      <c r="N28" s="432"/>
      <c r="O28" s="800"/>
    </row>
    <row r="29" spans="1:15" ht="24" customHeight="1">
      <c r="A29" s="750"/>
      <c r="B29" s="668"/>
      <c r="C29" s="666"/>
      <c r="D29" s="665"/>
      <c r="E29" s="665"/>
      <c r="F29" s="665"/>
      <c r="G29" s="665"/>
      <c r="H29" s="426" t="s">
        <v>16</v>
      </c>
      <c r="I29" s="426">
        <v>5.8</v>
      </c>
      <c r="J29" s="177" t="s">
        <v>532</v>
      </c>
      <c r="K29" s="805"/>
      <c r="L29" s="669"/>
      <c r="M29" s="364"/>
      <c r="N29" s="432"/>
      <c r="O29" s="800"/>
    </row>
    <row r="30" spans="1:15" ht="27" customHeight="1">
      <c r="A30" s="750"/>
      <c r="B30" s="668"/>
      <c r="C30" s="666"/>
      <c r="D30" s="665"/>
      <c r="E30" s="665"/>
      <c r="F30" s="665"/>
      <c r="G30" s="665"/>
      <c r="H30" s="426" t="s">
        <v>172</v>
      </c>
      <c r="I30" s="426">
        <v>7.2</v>
      </c>
      <c r="J30" s="177" t="s">
        <v>533</v>
      </c>
      <c r="K30" s="805"/>
      <c r="L30" s="669"/>
      <c r="M30" s="364"/>
      <c r="N30" s="432"/>
      <c r="O30" s="800"/>
    </row>
    <row r="31" spans="1:15" ht="19.5" customHeight="1">
      <c r="A31" s="750"/>
      <c r="B31" s="668"/>
      <c r="C31" s="666" t="s">
        <v>534</v>
      </c>
      <c r="D31" s="665" t="s">
        <v>539</v>
      </c>
      <c r="E31" s="665"/>
      <c r="F31" s="665"/>
      <c r="G31" s="665"/>
      <c r="H31" s="426" t="s">
        <v>171</v>
      </c>
      <c r="I31" s="426">
        <v>3.4</v>
      </c>
      <c r="J31" s="177" t="s">
        <v>535</v>
      </c>
      <c r="K31" s="805" t="s">
        <v>176</v>
      </c>
      <c r="L31" s="669">
        <v>794</v>
      </c>
      <c r="M31" s="364"/>
      <c r="N31" s="432"/>
      <c r="O31" s="800">
        <f>K31*L31</f>
        <v>19850</v>
      </c>
    </row>
    <row r="32" spans="1:15" ht="20.25" customHeight="1">
      <c r="A32" s="750"/>
      <c r="B32" s="668"/>
      <c r="C32" s="666"/>
      <c r="D32" s="665"/>
      <c r="E32" s="665"/>
      <c r="F32" s="665"/>
      <c r="G32" s="665"/>
      <c r="H32" s="426" t="s">
        <v>15</v>
      </c>
      <c r="I32" s="426">
        <v>3.4</v>
      </c>
      <c r="J32" s="177" t="s">
        <v>536</v>
      </c>
      <c r="K32" s="805"/>
      <c r="L32" s="669"/>
      <c r="M32" s="364"/>
      <c r="N32" s="432"/>
      <c r="O32" s="800"/>
    </row>
    <row r="33" spans="1:15" ht="19.5" customHeight="1">
      <c r="A33" s="750"/>
      <c r="B33" s="668"/>
      <c r="C33" s="666"/>
      <c r="D33" s="665"/>
      <c r="E33" s="665"/>
      <c r="F33" s="665"/>
      <c r="G33" s="665"/>
      <c r="H33" s="426" t="s">
        <v>16</v>
      </c>
      <c r="I33" s="426">
        <v>5.8</v>
      </c>
      <c r="J33" s="177" t="s">
        <v>537</v>
      </c>
      <c r="K33" s="805"/>
      <c r="L33" s="669"/>
      <c r="M33" s="364"/>
      <c r="N33" s="432"/>
      <c r="O33" s="800"/>
    </row>
    <row r="34" spans="1:15" ht="27" customHeight="1" thickBot="1">
      <c r="A34" s="750"/>
      <c r="B34" s="753"/>
      <c r="C34" s="752"/>
      <c r="D34" s="570"/>
      <c r="E34" s="570"/>
      <c r="F34" s="570"/>
      <c r="G34" s="570"/>
      <c r="H34" s="421" t="s">
        <v>172</v>
      </c>
      <c r="I34" s="421">
        <v>7.2</v>
      </c>
      <c r="J34" s="178" t="s">
        <v>538</v>
      </c>
      <c r="K34" s="811"/>
      <c r="L34" s="812"/>
      <c r="M34" s="436"/>
      <c r="N34" s="437"/>
      <c r="O34" s="817"/>
    </row>
    <row r="35" spans="1:15" ht="21" customHeight="1" thickBot="1">
      <c r="A35" s="750"/>
      <c r="B35" s="827" t="s">
        <v>177</v>
      </c>
      <c r="C35" s="828"/>
      <c r="D35" s="828"/>
      <c r="E35" s="828"/>
      <c r="F35" s="828"/>
      <c r="G35" s="828"/>
      <c r="H35" s="828"/>
      <c r="I35" s="828"/>
      <c r="J35" s="828"/>
      <c r="K35" s="828"/>
      <c r="L35" s="828"/>
      <c r="M35" s="828"/>
      <c r="N35" s="828"/>
      <c r="O35" s="829"/>
    </row>
    <row r="36" spans="1:15" ht="30" customHeight="1">
      <c r="A36" s="750"/>
      <c r="B36" s="746"/>
      <c r="C36" s="747" t="s">
        <v>178</v>
      </c>
      <c r="D36" s="787" t="s">
        <v>179</v>
      </c>
      <c r="E36" s="787"/>
      <c r="F36" s="787"/>
      <c r="G36" s="787"/>
      <c r="H36" s="422" t="s">
        <v>17</v>
      </c>
      <c r="I36" s="422">
        <v>1.25</v>
      </c>
      <c r="J36" s="438" t="s">
        <v>383</v>
      </c>
      <c r="K36" s="804" t="s">
        <v>170</v>
      </c>
      <c r="L36" s="806">
        <v>649</v>
      </c>
      <c r="M36" s="362">
        <f t="shared" si="0"/>
        <v>550</v>
      </c>
      <c r="N36" s="435">
        <f>K36/1.18</f>
        <v>16.949152542372882</v>
      </c>
      <c r="O36" s="799">
        <f>K36*L36</f>
        <v>12980</v>
      </c>
    </row>
    <row r="37" spans="1:15" ht="43.5" customHeight="1">
      <c r="A37" s="750"/>
      <c r="B37" s="668"/>
      <c r="C37" s="666"/>
      <c r="D37" s="665"/>
      <c r="E37" s="665"/>
      <c r="F37" s="665"/>
      <c r="G37" s="665"/>
      <c r="H37" s="426" t="s">
        <v>18</v>
      </c>
      <c r="I37" s="426">
        <v>2.2000000000000002</v>
      </c>
      <c r="J37" s="177" t="s">
        <v>389</v>
      </c>
      <c r="K37" s="805"/>
      <c r="L37" s="669"/>
      <c r="M37" s="364">
        <f t="shared" si="0"/>
        <v>0</v>
      </c>
      <c r="N37" s="432">
        <f>K37/1.18</f>
        <v>0</v>
      </c>
      <c r="O37" s="800"/>
    </row>
    <row r="38" spans="1:15" ht="42.75" customHeight="1">
      <c r="A38" s="750"/>
      <c r="B38" s="668"/>
      <c r="C38" s="666" t="s">
        <v>180</v>
      </c>
      <c r="D38" s="665" t="s">
        <v>179</v>
      </c>
      <c r="E38" s="665"/>
      <c r="F38" s="665"/>
      <c r="G38" s="665"/>
      <c r="H38" s="426" t="s">
        <v>17</v>
      </c>
      <c r="I38" s="426">
        <v>1.25</v>
      </c>
      <c r="J38" s="177" t="s">
        <v>383</v>
      </c>
      <c r="K38" s="805" t="s">
        <v>174</v>
      </c>
      <c r="L38" s="669">
        <v>896</v>
      </c>
      <c r="M38" s="364">
        <f t="shared" si="0"/>
        <v>759.32203389830511</v>
      </c>
      <c r="N38" s="432">
        <f>K38/1.18</f>
        <v>10.16949152542373</v>
      </c>
      <c r="O38" s="800">
        <f>K38*L38</f>
        <v>10752</v>
      </c>
    </row>
    <row r="39" spans="1:15" ht="45.75" customHeight="1" thickBot="1">
      <c r="A39" s="750"/>
      <c r="B39" s="753"/>
      <c r="C39" s="752"/>
      <c r="D39" s="570"/>
      <c r="E39" s="570"/>
      <c r="F39" s="570"/>
      <c r="G39" s="570"/>
      <c r="H39" s="421" t="s">
        <v>18</v>
      </c>
      <c r="I39" s="421">
        <v>2.2000000000000002</v>
      </c>
      <c r="J39" s="178" t="s">
        <v>389</v>
      </c>
      <c r="K39" s="811"/>
      <c r="L39" s="812"/>
      <c r="M39" s="436">
        <f t="shared" si="0"/>
        <v>0</v>
      </c>
      <c r="N39" s="437">
        <f>K39/1.18</f>
        <v>0</v>
      </c>
      <c r="O39" s="817"/>
    </row>
    <row r="40" spans="1:15" ht="20.25" customHeight="1" thickBot="1">
      <c r="A40" s="750"/>
      <c r="B40" s="818" t="s">
        <v>848</v>
      </c>
      <c r="C40" s="819"/>
      <c r="D40" s="819"/>
      <c r="E40" s="819"/>
      <c r="F40" s="819"/>
      <c r="G40" s="819"/>
      <c r="H40" s="819"/>
      <c r="I40" s="819"/>
      <c r="J40" s="819"/>
      <c r="K40" s="819"/>
      <c r="L40" s="819"/>
      <c r="M40" s="819"/>
      <c r="N40" s="819"/>
      <c r="O40" s="820"/>
    </row>
    <row r="41" spans="1:15" ht="114" customHeight="1" thickBot="1">
      <c r="A41" s="750"/>
      <c r="B41" s="423"/>
      <c r="C41" s="424" t="s">
        <v>849</v>
      </c>
      <c r="D41" s="571" t="s">
        <v>851</v>
      </c>
      <c r="E41" s="571"/>
      <c r="F41" s="571"/>
      <c r="G41" s="571"/>
      <c r="H41" s="519" t="s">
        <v>850</v>
      </c>
      <c r="I41" s="519"/>
      <c r="J41" s="637"/>
      <c r="K41" s="439" t="s">
        <v>170</v>
      </c>
      <c r="L41" s="440">
        <v>594</v>
      </c>
      <c r="M41" s="441"/>
      <c r="N41" s="442"/>
      <c r="O41" s="427">
        <f>L41*K41</f>
        <v>11880</v>
      </c>
    </row>
    <row r="42" spans="1:15" ht="21" customHeight="1" thickBot="1">
      <c r="A42" s="750"/>
      <c r="B42" s="824" t="s">
        <v>181</v>
      </c>
      <c r="C42" s="825"/>
      <c r="D42" s="825"/>
      <c r="E42" s="825"/>
      <c r="F42" s="825"/>
      <c r="G42" s="825"/>
      <c r="H42" s="825"/>
      <c r="I42" s="825"/>
      <c r="J42" s="825"/>
      <c r="K42" s="825"/>
      <c r="L42" s="825"/>
      <c r="M42" s="825"/>
      <c r="N42" s="825"/>
      <c r="O42" s="826"/>
    </row>
    <row r="43" spans="1:15" ht="48.75" customHeight="1">
      <c r="A43" s="750"/>
      <c r="B43" s="746"/>
      <c r="C43" s="747" t="s">
        <v>182</v>
      </c>
      <c r="D43" s="787" t="s">
        <v>183</v>
      </c>
      <c r="E43" s="787"/>
      <c r="F43" s="787"/>
      <c r="G43" s="787"/>
      <c r="H43" s="605" t="s">
        <v>390</v>
      </c>
      <c r="I43" s="605"/>
      <c r="J43" s="807"/>
      <c r="K43" s="445" t="s">
        <v>189</v>
      </c>
      <c r="L43" s="806">
        <v>492</v>
      </c>
      <c r="M43" s="362">
        <f t="shared" si="0"/>
        <v>416.94915254237293</v>
      </c>
      <c r="N43" s="435">
        <f>K43/1.18</f>
        <v>4.2372881355932206</v>
      </c>
      <c r="O43" s="443">
        <f>K43*L43</f>
        <v>2460</v>
      </c>
    </row>
    <row r="44" spans="1:15" ht="53.25" customHeight="1" thickBot="1">
      <c r="A44" s="750"/>
      <c r="B44" s="753"/>
      <c r="C44" s="752"/>
      <c r="D44" s="570"/>
      <c r="E44" s="570"/>
      <c r="F44" s="570"/>
      <c r="G44" s="570"/>
      <c r="H44" s="604"/>
      <c r="I44" s="604"/>
      <c r="J44" s="810"/>
      <c r="K44" s="446" t="s">
        <v>176</v>
      </c>
      <c r="L44" s="812"/>
      <c r="M44" s="436">
        <f t="shared" si="0"/>
        <v>0</v>
      </c>
      <c r="N44" s="437">
        <f>K44/1.18</f>
        <v>21.186440677966104</v>
      </c>
      <c r="O44" s="444">
        <f>K44*L43</f>
        <v>12300</v>
      </c>
    </row>
    <row r="45" spans="1:15" ht="21" customHeight="1" thickBot="1">
      <c r="A45" s="750"/>
      <c r="B45" s="821" t="s">
        <v>185</v>
      </c>
      <c r="C45" s="822"/>
      <c r="D45" s="822"/>
      <c r="E45" s="822"/>
      <c r="F45" s="822"/>
      <c r="G45" s="822"/>
      <c r="H45" s="822"/>
      <c r="I45" s="822"/>
      <c r="J45" s="822"/>
      <c r="K45" s="822"/>
      <c r="L45" s="822"/>
      <c r="M45" s="822"/>
      <c r="N45" s="822"/>
      <c r="O45" s="823"/>
    </row>
    <row r="46" spans="1:15" ht="30.75" customHeight="1">
      <c r="A46" s="750"/>
      <c r="B46" s="746"/>
      <c r="C46" s="747" t="s">
        <v>186</v>
      </c>
      <c r="D46" s="787" t="s">
        <v>392</v>
      </c>
      <c r="E46" s="787"/>
      <c r="F46" s="787"/>
      <c r="G46" s="787"/>
      <c r="H46" s="605" t="s">
        <v>187</v>
      </c>
      <c r="I46" s="605"/>
      <c r="J46" s="807"/>
      <c r="K46" s="804" t="s">
        <v>189</v>
      </c>
      <c r="L46" s="806">
        <v>1168</v>
      </c>
      <c r="M46" s="362">
        <f t="shared" si="0"/>
        <v>989.83050847457628</v>
      </c>
      <c r="N46" s="435">
        <f>K46/1.18</f>
        <v>4.2372881355932206</v>
      </c>
      <c r="O46" s="799">
        <f>K46*L46</f>
        <v>5840</v>
      </c>
    </row>
    <row r="47" spans="1:15" ht="30.75" customHeight="1">
      <c r="A47" s="750"/>
      <c r="B47" s="668"/>
      <c r="C47" s="666"/>
      <c r="D47" s="665"/>
      <c r="E47" s="665"/>
      <c r="F47" s="665"/>
      <c r="G47" s="665"/>
      <c r="H47" s="808"/>
      <c r="I47" s="808"/>
      <c r="J47" s="809"/>
      <c r="K47" s="805"/>
      <c r="L47" s="669"/>
      <c r="M47" s="364">
        <f t="shared" si="0"/>
        <v>0</v>
      </c>
      <c r="N47" s="432">
        <f>K47/1.18</f>
        <v>0</v>
      </c>
      <c r="O47" s="800"/>
    </row>
    <row r="48" spans="1:15" ht="45.75" customHeight="1" thickBot="1">
      <c r="A48" s="750"/>
      <c r="B48" s="753"/>
      <c r="C48" s="752"/>
      <c r="D48" s="570"/>
      <c r="E48" s="570"/>
      <c r="F48" s="570"/>
      <c r="G48" s="570"/>
      <c r="H48" s="604"/>
      <c r="I48" s="604"/>
      <c r="J48" s="810"/>
      <c r="K48" s="811"/>
      <c r="L48" s="812"/>
      <c r="M48" s="436">
        <f t="shared" si="0"/>
        <v>0</v>
      </c>
      <c r="N48" s="437">
        <f>K48/1.18</f>
        <v>0</v>
      </c>
      <c r="O48" s="817"/>
    </row>
    <row r="49" spans="1:15" ht="24.75" customHeight="1" thickBot="1">
      <c r="A49" s="750"/>
      <c r="B49" s="776" t="s">
        <v>0</v>
      </c>
      <c r="C49" s="777"/>
      <c r="D49" s="777"/>
      <c r="E49" s="777"/>
      <c r="F49" s="777"/>
      <c r="G49" s="777"/>
      <c r="H49" s="777"/>
      <c r="I49" s="777"/>
      <c r="J49" s="777"/>
      <c r="K49" s="777"/>
      <c r="L49" s="777"/>
      <c r="M49" s="777"/>
      <c r="N49" s="777"/>
      <c r="O49" s="778"/>
    </row>
    <row r="50" spans="1:15" ht="27.75" customHeight="1">
      <c r="A50" s="750"/>
      <c r="B50" s="746"/>
      <c r="C50" s="747" t="s">
        <v>188</v>
      </c>
      <c r="D50" s="787" t="s">
        <v>393</v>
      </c>
      <c r="E50" s="787"/>
      <c r="F50" s="787"/>
      <c r="G50" s="787"/>
      <c r="H50" s="605" t="s">
        <v>394</v>
      </c>
      <c r="I50" s="605"/>
      <c r="J50" s="807"/>
      <c r="K50" s="804" t="s">
        <v>847</v>
      </c>
      <c r="L50" s="806">
        <v>591</v>
      </c>
      <c r="M50" s="362">
        <f t="shared" si="0"/>
        <v>500.84745762711867</v>
      </c>
      <c r="N50" s="435">
        <f>K50/1.18</f>
        <v>3.3898305084745766</v>
      </c>
      <c r="O50" s="799">
        <f>L50*K50</f>
        <v>2364</v>
      </c>
    </row>
    <row r="51" spans="1:15" ht="27.75" customHeight="1">
      <c r="A51" s="750"/>
      <c r="B51" s="668"/>
      <c r="C51" s="666"/>
      <c r="D51" s="665"/>
      <c r="E51" s="665"/>
      <c r="F51" s="665"/>
      <c r="G51" s="665"/>
      <c r="H51" s="808"/>
      <c r="I51" s="808"/>
      <c r="J51" s="809"/>
      <c r="K51" s="805"/>
      <c r="L51" s="669"/>
      <c r="M51" s="364">
        <f t="shared" si="0"/>
        <v>0</v>
      </c>
      <c r="N51" s="432">
        <f>K51/1.18</f>
        <v>0</v>
      </c>
      <c r="O51" s="800"/>
    </row>
    <row r="52" spans="1:15" ht="27.75" customHeight="1">
      <c r="A52" s="750"/>
      <c r="B52" s="668"/>
      <c r="C52" s="666"/>
      <c r="D52" s="665"/>
      <c r="E52" s="665"/>
      <c r="F52" s="665"/>
      <c r="G52" s="665"/>
      <c r="H52" s="808"/>
      <c r="I52" s="808"/>
      <c r="J52" s="809"/>
      <c r="K52" s="805"/>
      <c r="L52" s="669"/>
      <c r="M52" s="364">
        <f t="shared" si="0"/>
        <v>0</v>
      </c>
      <c r="N52" s="432">
        <f>K52/1.18</f>
        <v>0</v>
      </c>
      <c r="O52" s="800"/>
    </row>
    <row r="53" spans="1:15" ht="27.75" customHeight="1" thickBot="1">
      <c r="A53" s="750"/>
      <c r="B53" s="753"/>
      <c r="C53" s="752"/>
      <c r="D53" s="570"/>
      <c r="E53" s="570"/>
      <c r="F53" s="570"/>
      <c r="G53" s="570"/>
      <c r="H53" s="604"/>
      <c r="I53" s="604"/>
      <c r="J53" s="810"/>
      <c r="K53" s="446" t="s">
        <v>170</v>
      </c>
      <c r="L53" s="378">
        <v>591</v>
      </c>
      <c r="M53" s="436"/>
      <c r="N53" s="437"/>
      <c r="O53" s="425">
        <f>L53*K53</f>
        <v>11820</v>
      </c>
    </row>
    <row r="54" spans="1:15" ht="20.25" customHeight="1" thickBot="1">
      <c r="A54" s="750"/>
      <c r="B54" s="801" t="s">
        <v>380</v>
      </c>
      <c r="C54" s="802"/>
      <c r="D54" s="802"/>
      <c r="E54" s="802"/>
      <c r="F54" s="802"/>
      <c r="G54" s="802"/>
      <c r="H54" s="802"/>
      <c r="I54" s="802"/>
      <c r="J54" s="802"/>
      <c r="K54" s="802"/>
      <c r="L54" s="802"/>
      <c r="M54" s="802"/>
      <c r="N54" s="802"/>
      <c r="O54" s="803"/>
    </row>
    <row r="55" spans="1:15" ht="30" customHeight="1">
      <c r="A55" s="750"/>
      <c r="B55" s="746"/>
      <c r="C55" s="747" t="s">
        <v>541</v>
      </c>
      <c r="D55" s="787" t="s">
        <v>542</v>
      </c>
      <c r="E55" s="787"/>
      <c r="F55" s="787"/>
      <c r="G55" s="787"/>
      <c r="H55" s="422" t="s">
        <v>16</v>
      </c>
      <c r="I55" s="422">
        <v>5.8</v>
      </c>
      <c r="J55" s="449">
        <v>3.72</v>
      </c>
      <c r="K55" s="789">
        <v>17</v>
      </c>
      <c r="L55" s="792">
        <v>830</v>
      </c>
      <c r="M55" s="452"/>
      <c r="N55" s="453"/>
      <c r="O55" s="796">
        <f>K55*L55</f>
        <v>14110</v>
      </c>
    </row>
    <row r="56" spans="1:15" ht="30" customHeight="1">
      <c r="A56" s="750"/>
      <c r="B56" s="668"/>
      <c r="C56" s="666"/>
      <c r="D56" s="665"/>
      <c r="E56" s="665"/>
      <c r="F56" s="665"/>
      <c r="G56" s="665"/>
      <c r="H56" s="426" t="s">
        <v>172</v>
      </c>
      <c r="I56" s="426">
        <v>5.8</v>
      </c>
      <c r="J56" s="450">
        <v>4.8</v>
      </c>
      <c r="K56" s="790"/>
      <c r="L56" s="793"/>
      <c r="M56" s="428"/>
      <c r="N56" s="447"/>
      <c r="O56" s="797"/>
    </row>
    <row r="57" spans="1:15" ht="48.75" customHeight="1" thickBot="1">
      <c r="A57" s="750"/>
      <c r="B57" s="686"/>
      <c r="C57" s="786"/>
      <c r="D57" s="788"/>
      <c r="E57" s="788"/>
      <c r="F57" s="788"/>
      <c r="G57" s="788"/>
      <c r="H57" s="420" t="s">
        <v>381</v>
      </c>
      <c r="I57" s="420">
        <v>5.8</v>
      </c>
      <c r="J57" s="451">
        <v>7.2</v>
      </c>
      <c r="K57" s="791"/>
      <c r="L57" s="794"/>
      <c r="M57" s="429"/>
      <c r="N57" s="448"/>
      <c r="O57" s="798"/>
    </row>
    <row r="58" spans="1:15" ht="13.5" customHeight="1">
      <c r="L58" s="117"/>
    </row>
    <row r="59" spans="1:15">
      <c r="L59" s="116"/>
    </row>
  </sheetData>
  <sheetProtection selectLockedCells="1" selectUnlockedCells="1"/>
  <mergeCells count="92">
    <mergeCell ref="O15:O20"/>
    <mergeCell ref="O21:O26"/>
    <mergeCell ref="B35:O35"/>
    <mergeCell ref="K21:K26"/>
    <mergeCell ref="L21:L26"/>
    <mergeCell ref="K27:K30"/>
    <mergeCell ref="L27:L30"/>
    <mergeCell ref="D27:G30"/>
    <mergeCell ref="B15:B20"/>
    <mergeCell ref="C15:C20"/>
    <mergeCell ref="D15:G20"/>
    <mergeCell ref="K15:K20"/>
    <mergeCell ref="L15:L20"/>
    <mergeCell ref="O27:O30"/>
    <mergeCell ref="B31:B34"/>
    <mergeCell ref="C31:C34"/>
    <mergeCell ref="B46:B48"/>
    <mergeCell ref="B45:O45"/>
    <mergeCell ref="O46:O48"/>
    <mergeCell ref="L46:L48"/>
    <mergeCell ref="B42:O42"/>
    <mergeCell ref="B43:B44"/>
    <mergeCell ref="H41:J41"/>
    <mergeCell ref="H46:J48"/>
    <mergeCell ref="L43:L44"/>
    <mergeCell ref="D46:G48"/>
    <mergeCell ref="H43:J44"/>
    <mergeCell ref="K46:K48"/>
    <mergeCell ref="A1:A57"/>
    <mergeCell ref="C21:C26"/>
    <mergeCell ref="D21:G26"/>
    <mergeCell ref="B9:B14"/>
    <mergeCell ref="C38:C39"/>
    <mergeCell ref="D38:G39"/>
    <mergeCell ref="B21:B26"/>
    <mergeCell ref="C27:C30"/>
    <mergeCell ref="B27:B30"/>
    <mergeCell ref="D31:G34"/>
    <mergeCell ref="B8:O8"/>
    <mergeCell ref="B55:B57"/>
    <mergeCell ref="O31:O34"/>
    <mergeCell ref="K38:K39"/>
    <mergeCell ref="O36:O37"/>
    <mergeCell ref="C36:C37"/>
    <mergeCell ref="J3:O3"/>
    <mergeCell ref="C43:C44"/>
    <mergeCell ref="D43:G44"/>
    <mergeCell ref="C46:C48"/>
    <mergeCell ref="O55:O57"/>
    <mergeCell ref="O50:O52"/>
    <mergeCell ref="B54:O54"/>
    <mergeCell ref="K50:K52"/>
    <mergeCell ref="L50:L52"/>
    <mergeCell ref="D50:G53"/>
    <mergeCell ref="H50:J53"/>
    <mergeCell ref="C50:C53"/>
    <mergeCell ref="B36:B39"/>
    <mergeCell ref="K31:K34"/>
    <mergeCell ref="L31:L34"/>
    <mergeCell ref="L38:L39"/>
    <mergeCell ref="O6:O7"/>
    <mergeCell ref="C55:C57"/>
    <mergeCell ref="D55:G57"/>
    <mergeCell ref="K55:K57"/>
    <mergeCell ref="L55:L57"/>
    <mergeCell ref="D36:G37"/>
    <mergeCell ref="K36:K37"/>
    <mergeCell ref="L36:L37"/>
    <mergeCell ref="O38:O39"/>
    <mergeCell ref="O9:O14"/>
    <mergeCell ref="C9:C14"/>
    <mergeCell ref="L9:L14"/>
    <mergeCell ref="D9:G14"/>
    <mergeCell ref="K9:K14"/>
    <mergeCell ref="B40:O40"/>
    <mergeCell ref="D41:G41"/>
    <mergeCell ref="B50:B53"/>
    <mergeCell ref="B49:O49"/>
    <mergeCell ref="I1:O2"/>
    <mergeCell ref="B4:G4"/>
    <mergeCell ref="B6:B7"/>
    <mergeCell ref="C6:C7"/>
    <mergeCell ref="D6:G7"/>
    <mergeCell ref="H6:J6"/>
    <mergeCell ref="K6:K7"/>
    <mergeCell ref="L6:L7"/>
    <mergeCell ref="B1:C2"/>
    <mergeCell ref="D1:H2"/>
    <mergeCell ref="B3:D3"/>
    <mergeCell ref="E3:G3"/>
    <mergeCell ref="H3:I3"/>
    <mergeCell ref="H4:O4"/>
  </mergeCells>
  <hyperlinks>
    <hyperlink ref="E3" r:id="rId1"/>
    <hyperlink ref="F3" r:id="rId2" display="mailto:info@rubezhspb.ru?subject=%D0%97%D0%90%D0%9F%D0%A0%D0%9E%D0%A1"/>
    <hyperlink ref="G3" r:id="rId3" display="mailto:info@rubezhspb.ru?subject=%D0%97%D0%90%D0%9F%D0%A0%D0%9E%D0%A1"/>
    <hyperlink ref="H3" r:id="rId4"/>
    <hyperlink ref="I3" r:id="rId5" display="http://rubezhspb.ru/"/>
    <hyperlink ref="J3" r:id="rId6"/>
    <hyperlink ref="K3" r:id="rId7" display="http://rubezhspb.ru/"/>
    <hyperlink ref="L3" r:id="rId8" display="http://rubezhspb.ru/"/>
    <hyperlink ref="M3" r:id="rId9" display="http://rubezhspb.ru/"/>
    <hyperlink ref="N3" r:id="rId10" display="http://rubezhspb.ru/"/>
    <hyperlink ref="O3" r:id="rId11" display="http://rubezhspb.ru/"/>
  </hyperlinks>
  <pageMargins left="0" right="0" top="0" bottom="0" header="0" footer="0"/>
  <pageSetup paperSize="9" scale="46" orientation="portrait" r:id="rId12"/>
  <headerFooter differentOddEven="1" alignWithMargins="0"/>
  <drawing r:id="rId13"/>
</worksheet>
</file>

<file path=xl/worksheets/sheet7.xml><?xml version="1.0" encoding="utf-8"?>
<worksheet xmlns="http://schemas.openxmlformats.org/spreadsheetml/2006/main" xmlns:r="http://schemas.openxmlformats.org/officeDocument/2006/relationships">
  <sheetPr enableFormatConditionsCalculation="0">
    <tabColor rgb="FF00B050"/>
    <pageSetUpPr fitToPage="1"/>
  </sheetPr>
  <dimension ref="A1:O65"/>
  <sheetViews>
    <sheetView topLeftCell="A4" zoomScale="70" zoomScaleNormal="70" workbookViewId="0">
      <selection activeCell="L10" sqref="L10"/>
    </sheetView>
  </sheetViews>
  <sheetFormatPr defaultColWidth="9.140625" defaultRowHeight="12.75"/>
  <cols>
    <col min="1" max="1" width="3.42578125" style="1" customWidth="1"/>
    <col min="2" max="2" width="21.7109375" style="1" customWidth="1"/>
    <col min="3" max="3" width="35.42578125" style="1" customWidth="1"/>
    <col min="4" max="4" width="25.85546875" style="1" customWidth="1"/>
    <col min="5" max="5" width="16.140625" style="1" customWidth="1"/>
    <col min="6" max="6" width="17" style="1" customWidth="1"/>
    <col min="7" max="7" width="13.85546875" style="1" customWidth="1"/>
    <col min="8" max="8" width="13.28515625" style="1" customWidth="1"/>
    <col min="9" max="9" width="15.42578125" style="1" customWidth="1"/>
    <col min="10" max="10" width="13.28515625" style="1" customWidth="1"/>
    <col min="11" max="11" width="21" style="3" bestFit="1" customWidth="1"/>
    <col min="12" max="12" width="21.42578125" style="3" customWidth="1"/>
    <col min="13" max="13" width="9.7109375" style="2" hidden="1" customWidth="1"/>
    <col min="14" max="14" width="9.42578125" style="2" hidden="1" customWidth="1"/>
    <col min="15" max="15" width="9.140625" style="1" hidden="1" customWidth="1"/>
    <col min="16" max="16384" width="9.140625" style="1"/>
  </cols>
  <sheetData>
    <row r="1" spans="1:15" ht="56.25" customHeight="1">
      <c r="A1" s="459" t="s">
        <v>396</v>
      </c>
      <c r="B1" s="462" t="s">
        <v>19</v>
      </c>
      <c r="C1" s="463"/>
      <c r="D1" s="716" t="s">
        <v>545</v>
      </c>
      <c r="E1" s="716"/>
      <c r="F1" s="716"/>
      <c r="G1" s="716"/>
      <c r="H1" s="716"/>
      <c r="I1" s="716"/>
      <c r="J1" s="716"/>
      <c r="K1" s="716"/>
      <c r="L1" s="718"/>
    </row>
    <row r="2" spans="1:15" ht="54" customHeight="1" thickBot="1">
      <c r="A2" s="460"/>
      <c r="B2" s="464"/>
      <c r="C2" s="465"/>
      <c r="D2" s="843"/>
      <c r="E2" s="843"/>
      <c r="F2" s="843"/>
      <c r="G2" s="843"/>
      <c r="H2" s="843"/>
      <c r="I2" s="843"/>
      <c r="J2" s="843"/>
      <c r="K2" s="843"/>
      <c r="L2" s="844"/>
    </row>
    <row r="3" spans="1:15" ht="53.25" customHeight="1" thickBot="1">
      <c r="A3" s="460"/>
      <c r="B3" s="471" t="s">
        <v>528</v>
      </c>
      <c r="C3" s="471"/>
      <c r="D3" s="471"/>
      <c r="E3" s="846" t="s">
        <v>520</v>
      </c>
      <c r="F3" s="846"/>
      <c r="G3" s="846"/>
      <c r="H3" s="845" t="s">
        <v>521</v>
      </c>
      <c r="I3" s="846"/>
      <c r="J3" s="847" t="s">
        <v>521</v>
      </c>
      <c r="K3" s="848"/>
      <c r="L3" s="848"/>
      <c r="M3" s="848"/>
      <c r="N3" s="848"/>
      <c r="O3" s="849"/>
    </row>
    <row r="4" spans="1:15" ht="49.5" customHeight="1" thickBot="1">
      <c r="A4" s="460"/>
      <c r="B4" s="475" t="s">
        <v>209</v>
      </c>
      <c r="C4" s="476"/>
      <c r="D4" s="476"/>
      <c r="E4" s="476"/>
      <c r="F4" s="476"/>
      <c r="G4" s="477"/>
      <c r="H4" s="478" t="str">
        <f>'Общая инф-я'!H4:L4</f>
        <v>Цены действительны с 01 января 2021 г.</v>
      </c>
      <c r="I4" s="479"/>
      <c r="J4" s="479"/>
      <c r="K4" s="479"/>
      <c r="L4" s="585"/>
    </row>
    <row r="5" spans="1:15" ht="0.6" hidden="1" customHeight="1">
      <c r="A5" s="460"/>
      <c r="B5" s="16"/>
      <c r="C5" s="15"/>
      <c r="D5" s="14"/>
      <c r="E5" s="14"/>
      <c r="F5" s="14"/>
      <c r="G5" s="14"/>
      <c r="H5" s="14"/>
      <c r="I5" s="13"/>
      <c r="J5" s="13"/>
      <c r="K5" s="13"/>
      <c r="L5" s="12"/>
    </row>
    <row r="6" spans="1:15" ht="37.700000000000003" customHeight="1" thickBot="1">
      <c r="A6" s="460"/>
      <c r="B6" s="19" t="s">
        <v>27</v>
      </c>
      <c r="C6" s="20" t="s">
        <v>12</v>
      </c>
      <c r="D6" s="731" t="s">
        <v>14</v>
      </c>
      <c r="E6" s="732"/>
      <c r="F6" s="732"/>
      <c r="G6" s="732"/>
      <c r="H6" s="732"/>
      <c r="I6" s="733"/>
      <c r="J6" s="21" t="s">
        <v>42</v>
      </c>
      <c r="K6" s="22" t="s">
        <v>1</v>
      </c>
      <c r="L6" s="22" t="s">
        <v>208</v>
      </c>
    </row>
    <row r="7" spans="1:15" ht="21" customHeight="1" thickBot="1">
      <c r="A7" s="460"/>
      <c r="B7" s="838" t="s">
        <v>397</v>
      </c>
      <c r="C7" s="839"/>
      <c r="D7" s="839"/>
      <c r="E7" s="839"/>
      <c r="F7" s="839"/>
      <c r="G7" s="839"/>
      <c r="H7" s="839"/>
      <c r="I7" s="839"/>
      <c r="J7" s="839"/>
      <c r="K7" s="839"/>
      <c r="L7" s="840"/>
    </row>
    <row r="8" spans="1:15" ht="46.5" customHeight="1" thickBot="1">
      <c r="A8" s="460"/>
      <c r="B8" s="850"/>
      <c r="C8" s="852" t="s">
        <v>543</v>
      </c>
      <c r="D8" s="725" t="s">
        <v>544</v>
      </c>
      <c r="E8" s="726"/>
      <c r="F8" s="726"/>
      <c r="G8" s="726"/>
      <c r="H8" s="726"/>
      <c r="I8" s="727"/>
      <c r="J8" s="118" t="s">
        <v>56</v>
      </c>
      <c r="K8" s="119" t="s">
        <v>547</v>
      </c>
      <c r="L8" s="51">
        <v>1580</v>
      </c>
      <c r="M8" s="2" t="e">
        <f>#REF!/1.18</f>
        <v>#REF!</v>
      </c>
      <c r="N8" s="8" t="e">
        <f>#REF!/1.18</f>
        <v>#REF!</v>
      </c>
    </row>
    <row r="9" spans="1:15" ht="36.75" thickBot="1">
      <c r="A9" s="460"/>
      <c r="B9" s="851"/>
      <c r="C9" s="853"/>
      <c r="D9" s="737"/>
      <c r="E9" s="738"/>
      <c r="F9" s="738"/>
      <c r="G9" s="738"/>
      <c r="H9" s="738"/>
      <c r="I9" s="739"/>
      <c r="J9" s="118" t="s">
        <v>546</v>
      </c>
      <c r="K9" s="119" t="s">
        <v>548</v>
      </c>
      <c r="L9" s="51">
        <v>4440</v>
      </c>
      <c r="N9" s="8"/>
    </row>
    <row r="10" spans="1:15" ht="46.5" customHeight="1" thickBot="1">
      <c r="A10" s="460"/>
      <c r="B10" s="721"/>
      <c r="C10" s="830" t="s">
        <v>549</v>
      </c>
      <c r="D10" s="725" t="s">
        <v>207</v>
      </c>
      <c r="E10" s="726"/>
      <c r="F10" s="726"/>
      <c r="G10" s="726"/>
      <c r="H10" s="726"/>
      <c r="I10" s="727"/>
      <c r="J10" s="118" t="s">
        <v>56</v>
      </c>
      <c r="K10" s="119"/>
      <c r="L10" s="51"/>
      <c r="N10" s="8"/>
    </row>
    <row r="11" spans="1:15" ht="48.75" customHeight="1" thickBot="1">
      <c r="A11" s="460"/>
      <c r="B11" s="744"/>
      <c r="C11" s="831"/>
      <c r="D11" s="737"/>
      <c r="E11" s="738"/>
      <c r="F11" s="738"/>
      <c r="G11" s="738"/>
      <c r="H11" s="738"/>
      <c r="I11" s="739"/>
      <c r="J11" s="118" t="s">
        <v>546</v>
      </c>
      <c r="K11" s="119">
        <v>325</v>
      </c>
      <c r="L11" s="51">
        <v>3900</v>
      </c>
      <c r="M11" s="2" t="e">
        <f>#REF!/1.18</f>
        <v>#REF!</v>
      </c>
      <c r="N11" s="8" t="e">
        <f>#REF!/1.18</f>
        <v>#REF!</v>
      </c>
    </row>
    <row r="12" spans="1:15" ht="25.5" customHeight="1" thickBot="1">
      <c r="A12" s="460"/>
      <c r="B12" s="835" t="s">
        <v>159</v>
      </c>
      <c r="C12" s="836"/>
      <c r="D12" s="836"/>
      <c r="E12" s="836"/>
      <c r="F12" s="836"/>
      <c r="G12" s="836"/>
      <c r="H12" s="836"/>
      <c r="I12" s="836"/>
      <c r="J12" s="836"/>
      <c r="K12" s="836"/>
      <c r="L12" s="837"/>
      <c r="M12" s="2" t="e">
        <f>#REF!/1.18</f>
        <v>#REF!</v>
      </c>
      <c r="N12" s="8" t="e">
        <f>#REF!/1.18</f>
        <v>#REF!</v>
      </c>
    </row>
    <row r="13" spans="1:15" ht="98.25" customHeight="1" thickBot="1">
      <c r="A13" s="460"/>
      <c r="B13" s="120"/>
      <c r="C13" s="121" t="s">
        <v>399</v>
      </c>
      <c r="D13" s="832" t="s">
        <v>398</v>
      </c>
      <c r="E13" s="833"/>
      <c r="F13" s="833"/>
      <c r="G13" s="833"/>
      <c r="H13" s="833"/>
      <c r="I13" s="834"/>
      <c r="J13" s="118" t="s">
        <v>56</v>
      </c>
      <c r="K13" s="119">
        <v>450</v>
      </c>
      <c r="L13" s="51">
        <v>4500</v>
      </c>
      <c r="M13" s="2" t="e">
        <f>#REF!/1.18</f>
        <v>#REF!</v>
      </c>
      <c r="N13" s="8" t="e">
        <f>#REF!/1.18</f>
        <v>#REF!</v>
      </c>
    </row>
    <row r="14" spans="1:15" ht="73.5" customHeight="1">
      <c r="A14" s="460"/>
      <c r="B14" s="746"/>
      <c r="C14" s="747" t="s">
        <v>206</v>
      </c>
      <c r="D14" s="728" t="s">
        <v>205</v>
      </c>
      <c r="E14" s="729"/>
      <c r="F14" s="729"/>
      <c r="G14" s="729"/>
      <c r="H14" s="729"/>
      <c r="I14" s="730"/>
      <c r="J14" s="23" t="s">
        <v>56</v>
      </c>
      <c r="K14" s="30">
        <v>360</v>
      </c>
      <c r="L14" s="169">
        <v>3600</v>
      </c>
      <c r="M14" s="2" t="e">
        <f>#REF!/1.18</f>
        <v>#REF!</v>
      </c>
      <c r="N14" s="8" t="e">
        <f>#REF!/1.18</f>
        <v>#REF!</v>
      </c>
    </row>
    <row r="15" spans="1:15" ht="73.5" customHeight="1" thickBot="1">
      <c r="A15" s="460"/>
      <c r="B15" s="668"/>
      <c r="C15" s="666"/>
      <c r="D15" s="728"/>
      <c r="E15" s="729"/>
      <c r="F15" s="729"/>
      <c r="G15" s="729"/>
      <c r="H15" s="729"/>
      <c r="I15" s="730"/>
      <c r="J15" s="10" t="s">
        <v>105</v>
      </c>
      <c r="K15" s="115">
        <v>360</v>
      </c>
      <c r="L15" s="170">
        <v>7200</v>
      </c>
      <c r="M15" s="2" t="e">
        <f>#REF!/1.18</f>
        <v>#REF!</v>
      </c>
      <c r="N15" s="8" t="e">
        <f>#REF!/1.18</f>
        <v>#REF!</v>
      </c>
    </row>
    <row r="16" spans="1:15" ht="39" customHeight="1">
      <c r="A16" s="460"/>
      <c r="B16" s="841"/>
      <c r="C16" s="842" t="s">
        <v>204</v>
      </c>
      <c r="D16" s="725" t="s">
        <v>203</v>
      </c>
      <c r="E16" s="726"/>
      <c r="F16" s="726"/>
      <c r="G16" s="726"/>
      <c r="H16" s="726"/>
      <c r="I16" s="727"/>
      <c r="J16" s="26" t="s">
        <v>121</v>
      </c>
      <c r="K16" s="175">
        <v>175</v>
      </c>
      <c r="L16" s="171">
        <v>1050</v>
      </c>
      <c r="M16" s="2" t="e">
        <f>#REF!/1.18</f>
        <v>#REF!</v>
      </c>
      <c r="N16" s="8" t="e">
        <f>#REF!/1.18</f>
        <v>#REF!</v>
      </c>
    </row>
    <row r="17" spans="1:14" ht="39" customHeight="1">
      <c r="A17" s="460"/>
      <c r="B17" s="668"/>
      <c r="C17" s="666"/>
      <c r="D17" s="728"/>
      <c r="E17" s="729"/>
      <c r="F17" s="729"/>
      <c r="G17" s="729"/>
      <c r="H17" s="729"/>
      <c r="I17" s="730"/>
      <c r="J17" s="10" t="s">
        <v>194</v>
      </c>
      <c r="K17" s="115">
        <v>175</v>
      </c>
      <c r="L17" s="167">
        <v>2450</v>
      </c>
      <c r="M17" s="2" t="e">
        <f>#REF!/1.18</f>
        <v>#REF!</v>
      </c>
      <c r="N17" s="8" t="e">
        <f>#REF!/1.18</f>
        <v>#REF!</v>
      </c>
    </row>
    <row r="18" spans="1:14" ht="39" customHeight="1" thickBot="1">
      <c r="A18" s="460"/>
      <c r="B18" s="686"/>
      <c r="C18" s="786"/>
      <c r="D18" s="737"/>
      <c r="E18" s="738"/>
      <c r="F18" s="738"/>
      <c r="G18" s="738"/>
      <c r="H18" s="738"/>
      <c r="I18" s="739"/>
      <c r="J18" s="25" t="s">
        <v>70</v>
      </c>
      <c r="K18" s="28">
        <v>175</v>
      </c>
      <c r="L18" s="168">
        <v>4375</v>
      </c>
      <c r="M18" s="2" t="e">
        <f>#REF!/1.18</f>
        <v>#REF!</v>
      </c>
      <c r="N18" s="8" t="e">
        <f>#REF!/1.18</f>
        <v>#REF!</v>
      </c>
    </row>
    <row r="19" spans="1:14" ht="39" customHeight="1">
      <c r="A19" s="460"/>
      <c r="B19" s="746"/>
      <c r="C19" s="747" t="s">
        <v>202</v>
      </c>
      <c r="D19" s="728" t="s">
        <v>201</v>
      </c>
      <c r="E19" s="729"/>
      <c r="F19" s="729"/>
      <c r="G19" s="729"/>
      <c r="H19" s="729"/>
      <c r="I19" s="730"/>
      <c r="J19" s="23" t="s">
        <v>121</v>
      </c>
      <c r="K19" s="30">
        <v>320</v>
      </c>
      <c r="L19" s="169">
        <v>1920</v>
      </c>
      <c r="M19" s="2" t="e">
        <f>#REF!/1.18</f>
        <v>#REF!</v>
      </c>
      <c r="N19" s="8" t="e">
        <f>#REF!/1.18</f>
        <v>#REF!</v>
      </c>
    </row>
    <row r="20" spans="1:14" ht="39" customHeight="1">
      <c r="A20" s="460"/>
      <c r="B20" s="668"/>
      <c r="C20" s="666"/>
      <c r="D20" s="728"/>
      <c r="E20" s="729"/>
      <c r="F20" s="729"/>
      <c r="G20" s="729"/>
      <c r="H20" s="729"/>
      <c r="I20" s="730"/>
      <c r="J20" s="10" t="s">
        <v>194</v>
      </c>
      <c r="K20" s="115">
        <v>320</v>
      </c>
      <c r="L20" s="167">
        <v>4480</v>
      </c>
      <c r="M20" s="2" t="e">
        <f>#REF!/1.18</f>
        <v>#REF!</v>
      </c>
      <c r="N20" s="8" t="e">
        <f>#REF!/1.18</f>
        <v>#REF!</v>
      </c>
    </row>
    <row r="21" spans="1:14" ht="39" customHeight="1" thickBot="1">
      <c r="A21" s="460"/>
      <c r="B21" s="753"/>
      <c r="C21" s="752"/>
      <c r="D21" s="728"/>
      <c r="E21" s="729"/>
      <c r="F21" s="729"/>
      <c r="G21" s="729"/>
      <c r="H21" s="729"/>
      <c r="I21" s="730"/>
      <c r="J21" s="24" t="s">
        <v>70</v>
      </c>
      <c r="K21" s="176">
        <v>320</v>
      </c>
      <c r="L21" s="170">
        <v>8000</v>
      </c>
      <c r="M21" s="2" t="e">
        <f>#REF!/1.18</f>
        <v>#REF!</v>
      </c>
      <c r="N21" s="8" t="e">
        <f>#REF!/1.18</f>
        <v>#REF!</v>
      </c>
    </row>
    <row r="22" spans="1:14" ht="39" customHeight="1">
      <c r="A22" s="460"/>
      <c r="B22" s="841"/>
      <c r="C22" s="842" t="s">
        <v>200</v>
      </c>
      <c r="D22" s="725" t="s">
        <v>199</v>
      </c>
      <c r="E22" s="726"/>
      <c r="F22" s="726"/>
      <c r="G22" s="726"/>
      <c r="H22" s="726"/>
      <c r="I22" s="727"/>
      <c r="J22" s="26" t="s">
        <v>121</v>
      </c>
      <c r="K22" s="29">
        <v>320</v>
      </c>
      <c r="L22" s="166">
        <v>1920</v>
      </c>
      <c r="M22" s="2" t="e">
        <f>#REF!/1.18</f>
        <v>#REF!</v>
      </c>
      <c r="N22" s="8" t="e">
        <f>#REF!/1.18</f>
        <v>#REF!</v>
      </c>
    </row>
    <row r="23" spans="1:14" ht="39" customHeight="1">
      <c r="A23" s="460"/>
      <c r="B23" s="668"/>
      <c r="C23" s="666"/>
      <c r="D23" s="728"/>
      <c r="E23" s="729"/>
      <c r="F23" s="729"/>
      <c r="G23" s="729"/>
      <c r="H23" s="729"/>
      <c r="I23" s="730"/>
      <c r="J23" s="10" t="s">
        <v>194</v>
      </c>
      <c r="K23" s="115">
        <v>320</v>
      </c>
      <c r="L23" s="167">
        <v>4480</v>
      </c>
      <c r="M23" s="2" t="e">
        <f>#REF!/1.18</f>
        <v>#REF!</v>
      </c>
      <c r="N23" s="8" t="e">
        <f>#REF!/1.18</f>
        <v>#REF!</v>
      </c>
    </row>
    <row r="24" spans="1:14" ht="39" customHeight="1" thickBot="1">
      <c r="A24" s="460"/>
      <c r="B24" s="686"/>
      <c r="C24" s="786"/>
      <c r="D24" s="737"/>
      <c r="E24" s="738"/>
      <c r="F24" s="738"/>
      <c r="G24" s="738"/>
      <c r="H24" s="738"/>
      <c r="I24" s="739"/>
      <c r="J24" s="25" t="s">
        <v>70</v>
      </c>
      <c r="K24" s="28">
        <v>320</v>
      </c>
      <c r="L24" s="168">
        <v>8000</v>
      </c>
      <c r="M24" s="2" t="e">
        <f>#REF!/1.18</f>
        <v>#REF!</v>
      </c>
      <c r="N24" s="8" t="e">
        <f>#REF!/1.18</f>
        <v>#REF!</v>
      </c>
    </row>
    <row r="25" spans="1:14" ht="38.25" customHeight="1">
      <c r="A25" s="460"/>
      <c r="B25" s="746"/>
      <c r="C25" s="747" t="s">
        <v>198</v>
      </c>
      <c r="D25" s="728" t="s">
        <v>197</v>
      </c>
      <c r="E25" s="729"/>
      <c r="F25" s="729"/>
      <c r="G25" s="729"/>
      <c r="H25" s="729"/>
      <c r="I25" s="730"/>
      <c r="J25" s="23" t="s">
        <v>121</v>
      </c>
      <c r="K25" s="30">
        <v>320</v>
      </c>
      <c r="L25" s="169">
        <v>1920</v>
      </c>
      <c r="M25" s="2" t="e">
        <f>#REF!/1.18</f>
        <v>#REF!</v>
      </c>
      <c r="N25" s="8" t="e">
        <f>#REF!/1.18</f>
        <v>#REF!</v>
      </c>
    </row>
    <row r="26" spans="1:14" ht="38.25" customHeight="1">
      <c r="A26" s="460"/>
      <c r="B26" s="668"/>
      <c r="C26" s="666"/>
      <c r="D26" s="728"/>
      <c r="E26" s="729"/>
      <c r="F26" s="729"/>
      <c r="G26" s="729"/>
      <c r="H26" s="729"/>
      <c r="I26" s="730"/>
      <c r="J26" s="10" t="s">
        <v>194</v>
      </c>
      <c r="K26" s="115">
        <v>320</v>
      </c>
      <c r="L26" s="167">
        <v>4480</v>
      </c>
      <c r="M26" s="2" t="e">
        <f>#REF!/1.18</f>
        <v>#REF!</v>
      </c>
      <c r="N26" s="8" t="e">
        <f>#REF!/1.18</f>
        <v>#REF!</v>
      </c>
    </row>
    <row r="27" spans="1:14" ht="38.25" customHeight="1" thickBot="1">
      <c r="A27" s="460"/>
      <c r="B27" s="753"/>
      <c r="C27" s="752"/>
      <c r="D27" s="728"/>
      <c r="E27" s="729"/>
      <c r="F27" s="729"/>
      <c r="G27" s="729"/>
      <c r="H27" s="729"/>
      <c r="I27" s="730"/>
      <c r="J27" s="24" t="s">
        <v>70</v>
      </c>
      <c r="K27" s="176">
        <v>320</v>
      </c>
      <c r="L27" s="170">
        <v>8000</v>
      </c>
    </row>
    <row r="28" spans="1:14" ht="39" customHeight="1">
      <c r="A28" s="460"/>
      <c r="B28" s="841"/>
      <c r="C28" s="842" t="s">
        <v>196</v>
      </c>
      <c r="D28" s="725" t="s">
        <v>195</v>
      </c>
      <c r="E28" s="726"/>
      <c r="F28" s="726"/>
      <c r="G28" s="726"/>
      <c r="H28" s="726"/>
      <c r="I28" s="727"/>
      <c r="J28" s="26" t="s">
        <v>121</v>
      </c>
      <c r="K28" s="29">
        <v>320</v>
      </c>
      <c r="L28" s="166">
        <v>1920</v>
      </c>
      <c r="M28" s="2" t="e">
        <f>#REF!/1.18</f>
        <v>#REF!</v>
      </c>
      <c r="N28" s="8" t="e">
        <f>#REF!/1.18</f>
        <v>#REF!</v>
      </c>
    </row>
    <row r="29" spans="1:14" ht="39" customHeight="1">
      <c r="A29" s="460"/>
      <c r="B29" s="668"/>
      <c r="C29" s="666"/>
      <c r="D29" s="728"/>
      <c r="E29" s="729"/>
      <c r="F29" s="729"/>
      <c r="G29" s="729"/>
      <c r="H29" s="729"/>
      <c r="I29" s="730"/>
      <c r="J29" s="10" t="s">
        <v>194</v>
      </c>
      <c r="K29" s="115">
        <v>320</v>
      </c>
      <c r="L29" s="167">
        <v>4480</v>
      </c>
      <c r="M29" s="2" t="e">
        <f>#REF!/1.18</f>
        <v>#REF!</v>
      </c>
      <c r="N29" s="8" t="e">
        <f>#REF!/1.18</f>
        <v>#REF!</v>
      </c>
    </row>
    <row r="30" spans="1:14" ht="39" customHeight="1" thickBot="1">
      <c r="A30" s="460"/>
      <c r="B30" s="686"/>
      <c r="C30" s="786"/>
      <c r="D30" s="737"/>
      <c r="E30" s="738"/>
      <c r="F30" s="738"/>
      <c r="G30" s="738"/>
      <c r="H30" s="738"/>
      <c r="I30" s="739"/>
      <c r="J30" s="25" t="s">
        <v>70</v>
      </c>
      <c r="K30" s="28">
        <v>320</v>
      </c>
      <c r="L30" s="168">
        <v>8000</v>
      </c>
      <c r="M30" s="2" t="e">
        <f>#REF!/1.18</f>
        <v>#REF!</v>
      </c>
      <c r="N30" s="8" t="e">
        <f>#REF!/1.18</f>
        <v>#REF!</v>
      </c>
    </row>
    <row r="31" spans="1:14" ht="39" customHeight="1">
      <c r="M31" s="2" t="e">
        <f>#REF!/1.18</f>
        <v>#REF!</v>
      </c>
      <c r="N31" s="8" t="e">
        <f>#REF!/1.18</f>
        <v>#REF!</v>
      </c>
    </row>
    <row r="32" spans="1:14" ht="39" customHeight="1">
      <c r="M32" s="2" t="e">
        <f>#REF!/1.18</f>
        <v>#REF!</v>
      </c>
      <c r="N32" s="8" t="e">
        <f>#REF!/1.18</f>
        <v>#REF!</v>
      </c>
    </row>
    <row r="33" spans="13:14" ht="39" customHeight="1">
      <c r="M33" s="2" t="e">
        <f>#REF!/1.18</f>
        <v>#REF!</v>
      </c>
      <c r="N33" s="8" t="e">
        <f>#REF!/1.18</f>
        <v>#REF!</v>
      </c>
    </row>
    <row r="34" spans="13:14" ht="39" customHeight="1">
      <c r="M34" s="2" t="e">
        <f>#REF!/1.18</f>
        <v>#REF!</v>
      </c>
      <c r="N34" s="8" t="e">
        <f>#REF!/1.18</f>
        <v>#REF!</v>
      </c>
    </row>
    <row r="35" spans="13:14" ht="39" customHeight="1">
      <c r="M35" s="2" t="e">
        <f>#REF!/1.18</f>
        <v>#REF!</v>
      </c>
      <c r="N35" s="8" t="e">
        <f>#REF!/1.18</f>
        <v>#REF!</v>
      </c>
    </row>
    <row r="36" spans="13:14" ht="39" customHeight="1">
      <c r="M36" s="2" t="e">
        <f>#REF!/1.18</f>
        <v>#REF!</v>
      </c>
      <c r="N36" s="8" t="e">
        <f>#REF!/1.18</f>
        <v>#REF!</v>
      </c>
    </row>
    <row r="37" spans="13:14" ht="39" customHeight="1">
      <c r="M37" s="2" t="e">
        <f>#REF!/1.18</f>
        <v>#REF!</v>
      </c>
      <c r="N37" s="8" t="e">
        <f>#REF!/1.18</f>
        <v>#REF!</v>
      </c>
    </row>
    <row r="38" spans="13:14" ht="39" customHeight="1">
      <c r="M38" s="2" t="e">
        <f>#REF!/1.18</f>
        <v>#REF!</v>
      </c>
      <c r="N38" s="8" t="e">
        <f>#REF!/1.18</f>
        <v>#REF!</v>
      </c>
    </row>
    <row r="39" spans="13:14" ht="21" customHeight="1"/>
    <row r="40" spans="13:14" ht="39" customHeight="1">
      <c r="M40" s="2">
        <f>L8/1.18</f>
        <v>1338.9830508474577</v>
      </c>
      <c r="N40" s="8" t="e">
        <f>K8/1.18</f>
        <v>#VALUE!</v>
      </c>
    </row>
    <row r="41" spans="13:14" ht="39" customHeight="1">
      <c r="M41" s="2" t="e">
        <f>#REF!/1.18</f>
        <v>#REF!</v>
      </c>
      <c r="N41" s="8" t="e">
        <f>#REF!/1.18</f>
        <v>#REF!</v>
      </c>
    </row>
    <row r="42" spans="13:14" ht="39" customHeight="1">
      <c r="M42" s="2" t="e">
        <f>#REF!/1.18</f>
        <v>#REF!</v>
      </c>
      <c r="N42" s="8" t="e">
        <f>#REF!/1.18</f>
        <v>#REF!</v>
      </c>
    </row>
    <row r="43" spans="13:14" ht="39" customHeight="1">
      <c r="M43" s="2">
        <f>L11/1.18</f>
        <v>3305.0847457627119</v>
      </c>
      <c r="N43" s="8">
        <f>K11/1.18</f>
        <v>275.42372881355936</v>
      </c>
    </row>
    <row r="44" spans="13:14" ht="39" customHeight="1">
      <c r="M44" s="2" t="e">
        <f>#REF!/1.18</f>
        <v>#REF!</v>
      </c>
      <c r="N44" s="8" t="e">
        <f>#REF!/1.18</f>
        <v>#REF!</v>
      </c>
    </row>
    <row r="45" spans="13:14" ht="39" customHeight="1">
      <c r="M45" s="2" t="e">
        <f>#REF!/1.18</f>
        <v>#REF!</v>
      </c>
      <c r="N45" s="8" t="e">
        <f>#REF!/1.18</f>
        <v>#REF!</v>
      </c>
    </row>
    <row r="46" spans="13:14" ht="21" customHeight="1"/>
    <row r="47" spans="13:14" ht="39" customHeight="1">
      <c r="M47" s="2">
        <f>L14/1.18</f>
        <v>3050.8474576271187</v>
      </c>
      <c r="N47" s="8">
        <f>K14/1.18</f>
        <v>305.08474576271186</v>
      </c>
    </row>
    <row r="48" spans="13:14" ht="39" customHeight="1">
      <c r="M48" s="2" t="e">
        <f>#REF!/1.18</f>
        <v>#REF!</v>
      </c>
      <c r="N48" s="8" t="e">
        <f>#REF!/1.18</f>
        <v>#REF!</v>
      </c>
    </row>
    <row r="49" spans="13:14" ht="39" customHeight="1">
      <c r="M49" s="2">
        <f>L15/1.18</f>
        <v>6101.6949152542375</v>
      </c>
      <c r="N49" s="8">
        <f>K15/1.18</f>
        <v>305.08474576271186</v>
      </c>
    </row>
    <row r="50" spans="13:14" ht="39" customHeight="1">
      <c r="M50" s="2" t="e">
        <f>#REF!/1.18</f>
        <v>#REF!</v>
      </c>
      <c r="N50" s="8" t="e">
        <f>#REF!/1.18</f>
        <v>#REF!</v>
      </c>
    </row>
    <row r="51" spans="13:14" ht="39" customHeight="1">
      <c r="M51" s="2">
        <f t="shared" ref="M51:M65" si="0">L16/1.18</f>
        <v>889.83050847457628</v>
      </c>
      <c r="N51" s="8">
        <f t="shared" ref="N51:N65" si="1">K16/1.18</f>
        <v>148.30508474576271</v>
      </c>
    </row>
    <row r="52" spans="13:14" ht="39" customHeight="1">
      <c r="M52" s="2">
        <f t="shared" si="0"/>
        <v>2076.2711864406779</v>
      </c>
      <c r="N52" s="8">
        <f t="shared" si="1"/>
        <v>148.30508474576271</v>
      </c>
    </row>
    <row r="53" spans="13:14" ht="39" customHeight="1">
      <c r="M53" s="2">
        <f t="shared" si="0"/>
        <v>3707.6271186440681</v>
      </c>
      <c r="N53" s="8">
        <f t="shared" si="1"/>
        <v>148.30508474576271</v>
      </c>
    </row>
    <row r="54" spans="13:14" ht="39" customHeight="1">
      <c r="M54" s="2">
        <f t="shared" si="0"/>
        <v>1627.1186440677966</v>
      </c>
      <c r="N54" s="8">
        <f t="shared" si="1"/>
        <v>271.18644067796612</v>
      </c>
    </row>
    <row r="55" spans="13:14" ht="39" customHeight="1">
      <c r="M55" s="2">
        <f t="shared" si="0"/>
        <v>3796.6101694915255</v>
      </c>
      <c r="N55" s="8">
        <f t="shared" si="1"/>
        <v>271.18644067796612</v>
      </c>
    </row>
    <row r="56" spans="13:14" ht="39" customHeight="1">
      <c r="M56" s="2">
        <f t="shared" si="0"/>
        <v>6779.6610169491532</v>
      </c>
      <c r="N56" s="8">
        <f t="shared" si="1"/>
        <v>271.18644067796612</v>
      </c>
    </row>
    <row r="57" spans="13:14" ht="39" customHeight="1">
      <c r="M57" s="2">
        <f t="shared" si="0"/>
        <v>1627.1186440677966</v>
      </c>
      <c r="N57" s="8">
        <f t="shared" si="1"/>
        <v>271.18644067796612</v>
      </c>
    </row>
    <row r="58" spans="13:14" ht="39" customHeight="1">
      <c r="M58" s="2">
        <f t="shared" si="0"/>
        <v>3796.6101694915255</v>
      </c>
      <c r="N58" s="8">
        <f t="shared" si="1"/>
        <v>271.18644067796612</v>
      </c>
    </row>
    <row r="59" spans="13:14" ht="39" customHeight="1">
      <c r="M59" s="2">
        <f t="shared" si="0"/>
        <v>6779.6610169491532</v>
      </c>
      <c r="N59" s="8">
        <f t="shared" si="1"/>
        <v>271.18644067796612</v>
      </c>
    </row>
    <row r="60" spans="13:14" ht="39" customHeight="1">
      <c r="M60" s="2">
        <f t="shared" si="0"/>
        <v>1627.1186440677966</v>
      </c>
      <c r="N60" s="8">
        <f t="shared" si="1"/>
        <v>271.18644067796612</v>
      </c>
    </row>
    <row r="61" spans="13:14" ht="39" customHeight="1">
      <c r="M61" s="2">
        <f t="shared" si="0"/>
        <v>3796.6101694915255</v>
      </c>
      <c r="N61" s="8">
        <f t="shared" si="1"/>
        <v>271.18644067796612</v>
      </c>
    </row>
    <row r="62" spans="13:14" ht="39" customHeight="1">
      <c r="M62" s="2">
        <f t="shared" si="0"/>
        <v>6779.6610169491532</v>
      </c>
      <c r="N62" s="8">
        <f t="shared" si="1"/>
        <v>271.18644067796612</v>
      </c>
    </row>
    <row r="63" spans="13:14" ht="39" customHeight="1">
      <c r="M63" s="2">
        <f t="shared" si="0"/>
        <v>1627.1186440677966</v>
      </c>
      <c r="N63" s="8">
        <f t="shared" si="1"/>
        <v>271.18644067796612</v>
      </c>
    </row>
    <row r="64" spans="13:14" ht="39" customHeight="1">
      <c r="M64" s="2">
        <f t="shared" si="0"/>
        <v>3796.6101694915255</v>
      </c>
      <c r="N64" s="8">
        <f t="shared" si="1"/>
        <v>271.18644067796612</v>
      </c>
    </row>
    <row r="65" spans="13:14" ht="39" customHeight="1">
      <c r="M65" s="2">
        <f t="shared" si="0"/>
        <v>6779.6610169491532</v>
      </c>
      <c r="N65" s="8">
        <f t="shared" si="1"/>
        <v>271.18644067796612</v>
      </c>
    </row>
  </sheetData>
  <sheetProtection selectLockedCells="1" selectUnlockedCells="1"/>
  <mergeCells count="38">
    <mergeCell ref="D19:I21"/>
    <mergeCell ref="B28:B30"/>
    <mergeCell ref="C28:C30"/>
    <mergeCell ref="D28:I30"/>
    <mergeCell ref="B22:B24"/>
    <mergeCell ref="C22:C24"/>
    <mergeCell ref="D22:I24"/>
    <mergeCell ref="B25:B27"/>
    <mergeCell ref="D25:I27"/>
    <mergeCell ref="B19:B21"/>
    <mergeCell ref="B8:B9"/>
    <mergeCell ref="C8:C9"/>
    <mergeCell ref="D8:I9"/>
    <mergeCell ref="B10:B11"/>
    <mergeCell ref="B14:B15"/>
    <mergeCell ref="J1:L2"/>
    <mergeCell ref="D1:I2"/>
    <mergeCell ref="H3:I3"/>
    <mergeCell ref="E3:G3"/>
    <mergeCell ref="B3:D3"/>
    <mergeCell ref="B1:C2"/>
    <mergeCell ref="J3:O3"/>
    <mergeCell ref="B4:G4"/>
    <mergeCell ref="C10:C11"/>
    <mergeCell ref="D10:I11"/>
    <mergeCell ref="A1:A30"/>
    <mergeCell ref="D13:I13"/>
    <mergeCell ref="C14:C15"/>
    <mergeCell ref="C19:C21"/>
    <mergeCell ref="B12:L12"/>
    <mergeCell ref="D14:I15"/>
    <mergeCell ref="C25:C27"/>
    <mergeCell ref="H4:L4"/>
    <mergeCell ref="D6:I6"/>
    <mergeCell ref="B7:L7"/>
    <mergeCell ref="B16:B18"/>
    <mergeCell ref="C16:C18"/>
    <mergeCell ref="D16:I18"/>
  </mergeCells>
  <pageMargins left="0.43307086614173229" right="0.23622047244094491" top="0.74803149606299213" bottom="0.74803149606299213" header="0.31496062992125984" footer="0.31496062992125984"/>
  <pageSetup paperSize="9" scale="44" fitToHeight="0" orientation="portrait" horizontalDpi="4294967293"/>
  <headerFooter differentOddEven="1" alignWithMargins="0"/>
  <drawing r:id="rId1"/>
</worksheet>
</file>

<file path=xl/worksheets/sheet8.xml><?xml version="1.0" encoding="utf-8"?>
<worksheet xmlns="http://schemas.openxmlformats.org/spreadsheetml/2006/main" xmlns:r="http://schemas.openxmlformats.org/officeDocument/2006/relationships">
  <sheetPr enableFormatConditionsCalculation="0">
    <tabColor rgb="FF00B050"/>
    <pageSetUpPr fitToPage="1"/>
  </sheetPr>
  <dimension ref="A1:P26"/>
  <sheetViews>
    <sheetView zoomScale="70" zoomScaleNormal="70" workbookViewId="0">
      <selection activeCell="B1" sqref="B1:C2"/>
    </sheetView>
  </sheetViews>
  <sheetFormatPr defaultColWidth="9.140625" defaultRowHeight="12.75"/>
  <cols>
    <col min="1" max="1" width="3.42578125" style="1" customWidth="1"/>
    <col min="2" max="2" width="21.7109375" style="1" customWidth="1"/>
    <col min="3" max="3" width="35.42578125" style="1" customWidth="1"/>
    <col min="4" max="4" width="25.85546875" style="1" customWidth="1"/>
    <col min="5" max="5" width="16.140625" style="1" customWidth="1"/>
    <col min="6" max="6" width="17" style="1" customWidth="1"/>
    <col min="7" max="7" width="13.85546875" style="1" customWidth="1"/>
    <col min="8" max="8" width="13.28515625" style="1" customWidth="1"/>
    <col min="9" max="9" width="23" style="1" customWidth="1"/>
    <col min="10" max="10" width="19.42578125" style="1" customWidth="1"/>
    <col min="11" max="11" width="24.140625" style="3" customWidth="1"/>
    <col min="12" max="12" width="18.28515625" style="3" customWidth="1"/>
    <col min="13" max="13" width="9.7109375" style="2" hidden="1" customWidth="1"/>
    <col min="14" max="14" width="9.42578125" style="2" hidden="1" customWidth="1"/>
    <col min="15" max="15" width="0.140625" style="1" hidden="1" customWidth="1"/>
    <col min="16" max="16" width="18.28515625" style="1" customWidth="1"/>
    <col min="17" max="16384" width="9.140625" style="1"/>
  </cols>
  <sheetData>
    <row r="1" spans="1:16" ht="56.25" customHeight="1" thickTop="1" thickBot="1">
      <c r="A1" s="760" t="s">
        <v>210</v>
      </c>
      <c r="B1" s="863" t="s">
        <v>19</v>
      </c>
      <c r="C1" s="864"/>
      <c r="D1" s="854" t="s">
        <v>211</v>
      </c>
      <c r="E1" s="854"/>
      <c r="F1" s="854"/>
      <c r="G1" s="854"/>
      <c r="H1" s="854"/>
      <c r="I1" s="854"/>
      <c r="J1" s="854"/>
      <c r="K1" s="854"/>
      <c r="L1" s="854"/>
      <c r="M1" s="854"/>
      <c r="N1" s="854"/>
      <c r="O1" s="854"/>
      <c r="P1" s="855"/>
    </row>
    <row r="2" spans="1:16" ht="54" customHeight="1" thickBot="1">
      <c r="A2" s="761"/>
      <c r="B2" s="865"/>
      <c r="C2" s="866"/>
      <c r="D2" s="856"/>
      <c r="E2" s="856"/>
      <c r="F2" s="856"/>
      <c r="G2" s="856"/>
      <c r="H2" s="856"/>
      <c r="I2" s="856"/>
      <c r="J2" s="856"/>
      <c r="K2" s="856"/>
      <c r="L2" s="856"/>
      <c r="M2" s="856"/>
      <c r="N2" s="856"/>
      <c r="O2" s="856"/>
      <c r="P2" s="857"/>
    </row>
    <row r="3" spans="1:16" ht="59.25" customHeight="1" thickBot="1">
      <c r="A3" s="761"/>
      <c r="B3" s="867" t="s">
        <v>550</v>
      </c>
      <c r="C3" s="868"/>
      <c r="D3" s="868"/>
      <c r="E3" s="869" t="s">
        <v>551</v>
      </c>
      <c r="F3" s="869"/>
      <c r="G3" s="869"/>
      <c r="H3" s="869" t="s">
        <v>521</v>
      </c>
      <c r="I3" s="869"/>
      <c r="J3" s="869"/>
      <c r="K3" s="869"/>
      <c r="L3" s="869"/>
      <c r="M3" s="869"/>
      <c r="N3" s="869"/>
      <c r="O3" s="869"/>
      <c r="P3" s="872"/>
    </row>
    <row r="4" spans="1:16" ht="49.5" customHeight="1" thickBot="1">
      <c r="A4" s="761"/>
      <c r="B4" s="870" t="s">
        <v>212</v>
      </c>
      <c r="C4" s="871"/>
      <c r="D4" s="871"/>
      <c r="E4" s="871"/>
      <c r="F4" s="871"/>
      <c r="G4" s="871"/>
      <c r="H4" s="875" t="s">
        <v>873</v>
      </c>
      <c r="I4" s="875"/>
      <c r="J4" s="875"/>
      <c r="K4" s="875"/>
      <c r="L4" s="875"/>
      <c r="M4" s="875"/>
      <c r="N4" s="875"/>
      <c r="O4" s="875"/>
      <c r="P4" s="876"/>
    </row>
    <row r="5" spans="1:16" ht="0.6" hidden="1" customHeight="1">
      <c r="A5" s="761"/>
      <c r="B5" s="405"/>
      <c r="C5" s="406"/>
      <c r="D5" s="407"/>
      <c r="E5" s="407"/>
      <c r="F5" s="407"/>
      <c r="G5" s="407"/>
      <c r="H5" s="407"/>
      <c r="I5" s="408"/>
      <c r="J5" s="408"/>
      <c r="K5" s="408"/>
      <c r="L5" s="408"/>
      <c r="M5" s="409"/>
      <c r="N5" s="409"/>
      <c r="O5" s="410"/>
      <c r="P5" s="411"/>
    </row>
    <row r="6" spans="1:16" ht="37.700000000000003" customHeight="1" thickBot="1">
      <c r="A6" s="761"/>
      <c r="B6" s="412" t="s">
        <v>27</v>
      </c>
      <c r="C6" s="20" t="s">
        <v>12</v>
      </c>
      <c r="D6" s="861" t="s">
        <v>14</v>
      </c>
      <c r="E6" s="861"/>
      <c r="F6" s="861"/>
      <c r="G6" s="861"/>
      <c r="H6" s="860" t="s">
        <v>213</v>
      </c>
      <c r="I6" s="860"/>
      <c r="J6" s="413" t="s">
        <v>214</v>
      </c>
      <c r="K6" s="413" t="s">
        <v>42</v>
      </c>
      <c r="L6" s="413" t="s">
        <v>819</v>
      </c>
      <c r="M6" s="414"/>
      <c r="N6" s="414"/>
      <c r="O6" s="414"/>
      <c r="P6" s="415" t="s">
        <v>844</v>
      </c>
    </row>
    <row r="7" spans="1:16" ht="21" customHeight="1" thickBot="1">
      <c r="A7" s="761"/>
      <c r="B7" s="877" t="s">
        <v>215</v>
      </c>
      <c r="C7" s="878"/>
      <c r="D7" s="878"/>
      <c r="E7" s="878"/>
      <c r="F7" s="878"/>
      <c r="G7" s="878"/>
      <c r="H7" s="878"/>
      <c r="I7" s="878"/>
      <c r="J7" s="878"/>
      <c r="K7" s="878"/>
      <c r="L7" s="878"/>
      <c r="M7" s="878"/>
      <c r="N7" s="878"/>
      <c r="O7" s="878"/>
      <c r="P7" s="879"/>
    </row>
    <row r="8" spans="1:16" ht="34.5" customHeight="1" thickBot="1">
      <c r="A8" s="761"/>
      <c r="B8" s="859"/>
      <c r="C8" s="860" t="s">
        <v>216</v>
      </c>
      <c r="D8" s="858" t="s">
        <v>3</v>
      </c>
      <c r="E8" s="858"/>
      <c r="F8" s="858"/>
      <c r="G8" s="858"/>
      <c r="H8" s="858" t="s">
        <v>4</v>
      </c>
      <c r="I8" s="858"/>
      <c r="J8" s="862" t="s">
        <v>5</v>
      </c>
      <c r="K8" s="880" t="s">
        <v>217</v>
      </c>
      <c r="L8" s="874">
        <v>255</v>
      </c>
      <c r="M8" s="409">
        <f t="shared" ref="M8:M11" si="0">L8/1.18</f>
        <v>216.10169491525426</v>
      </c>
      <c r="N8" s="416" t="e">
        <f t="shared" ref="N8:N11" si="1">K8/1.18</f>
        <v>#VALUE!</v>
      </c>
      <c r="O8" s="410"/>
      <c r="P8" s="873">
        <f>L8*10</f>
        <v>2550</v>
      </c>
    </row>
    <row r="9" spans="1:16" ht="34.5" customHeight="1" thickBot="1">
      <c r="A9" s="761"/>
      <c r="B9" s="859"/>
      <c r="C9" s="860"/>
      <c r="D9" s="858"/>
      <c r="E9" s="858"/>
      <c r="F9" s="858"/>
      <c r="G9" s="858"/>
      <c r="H9" s="858"/>
      <c r="I9" s="858"/>
      <c r="J9" s="862"/>
      <c r="K9" s="880"/>
      <c r="L9" s="874"/>
      <c r="M9" s="409">
        <f t="shared" si="0"/>
        <v>0</v>
      </c>
      <c r="N9" s="416">
        <f t="shared" si="1"/>
        <v>0</v>
      </c>
      <c r="O9" s="410"/>
      <c r="P9" s="873"/>
    </row>
    <row r="10" spans="1:16" ht="34.5" customHeight="1" thickBot="1">
      <c r="A10" s="761"/>
      <c r="B10" s="859"/>
      <c r="C10" s="860"/>
      <c r="D10" s="858"/>
      <c r="E10" s="858"/>
      <c r="F10" s="858"/>
      <c r="G10" s="858"/>
      <c r="H10" s="858" t="s">
        <v>6</v>
      </c>
      <c r="I10" s="858"/>
      <c r="J10" s="862" t="s">
        <v>7</v>
      </c>
      <c r="K10" s="880"/>
      <c r="L10" s="874"/>
      <c r="M10" s="409">
        <f t="shared" si="0"/>
        <v>0</v>
      </c>
      <c r="N10" s="416">
        <f t="shared" si="1"/>
        <v>0</v>
      </c>
      <c r="O10" s="410"/>
      <c r="P10" s="873"/>
    </row>
    <row r="11" spans="1:16" ht="34.5" customHeight="1" thickBot="1">
      <c r="A11" s="761"/>
      <c r="B11" s="859"/>
      <c r="C11" s="860"/>
      <c r="D11" s="858"/>
      <c r="E11" s="858"/>
      <c r="F11" s="858"/>
      <c r="G11" s="858"/>
      <c r="H11" s="858"/>
      <c r="I11" s="858"/>
      <c r="J11" s="862"/>
      <c r="K11" s="880"/>
      <c r="L11" s="874"/>
      <c r="M11" s="409">
        <f t="shared" si="0"/>
        <v>0</v>
      </c>
      <c r="N11" s="416">
        <f t="shared" si="1"/>
        <v>0</v>
      </c>
      <c r="O11" s="410"/>
      <c r="P11" s="873"/>
    </row>
    <row r="12" spans="1:16" ht="34.5" customHeight="1" thickBot="1">
      <c r="A12" s="761"/>
      <c r="B12" s="859"/>
      <c r="C12" s="860" t="s">
        <v>471</v>
      </c>
      <c r="D12" s="858" t="s">
        <v>472</v>
      </c>
      <c r="E12" s="858"/>
      <c r="F12" s="858"/>
      <c r="G12" s="858"/>
      <c r="H12" s="858" t="s">
        <v>4</v>
      </c>
      <c r="I12" s="858"/>
      <c r="J12" s="862">
        <v>0.3</v>
      </c>
      <c r="K12" s="880" t="s">
        <v>473</v>
      </c>
      <c r="L12" s="874">
        <v>134</v>
      </c>
      <c r="M12" s="409">
        <f>L12/1.18</f>
        <v>113.55932203389831</v>
      </c>
      <c r="N12" s="416" t="e">
        <f>K12/1.18</f>
        <v>#VALUE!</v>
      </c>
      <c r="O12" s="410"/>
      <c r="P12" s="873">
        <f>L12*12</f>
        <v>1608</v>
      </c>
    </row>
    <row r="13" spans="1:16" ht="34.5" customHeight="1" thickBot="1">
      <c r="A13" s="761"/>
      <c r="B13" s="859"/>
      <c r="C13" s="860"/>
      <c r="D13" s="858"/>
      <c r="E13" s="858"/>
      <c r="F13" s="858"/>
      <c r="G13" s="858"/>
      <c r="H13" s="858"/>
      <c r="I13" s="858"/>
      <c r="J13" s="862"/>
      <c r="K13" s="880"/>
      <c r="L13" s="874"/>
      <c r="M13" s="409">
        <f>L13/1.18</f>
        <v>0</v>
      </c>
      <c r="N13" s="416">
        <f>K13/1.18</f>
        <v>0</v>
      </c>
      <c r="O13" s="410"/>
      <c r="P13" s="873"/>
    </row>
    <row r="14" spans="1:16" ht="34.5" customHeight="1" thickBot="1">
      <c r="A14" s="761"/>
      <c r="B14" s="859"/>
      <c r="C14" s="860"/>
      <c r="D14" s="858"/>
      <c r="E14" s="858"/>
      <c r="F14" s="858"/>
      <c r="G14" s="858"/>
      <c r="H14" s="858" t="s">
        <v>6</v>
      </c>
      <c r="I14" s="858"/>
      <c r="J14" s="862">
        <v>0.4</v>
      </c>
      <c r="K14" s="880"/>
      <c r="L14" s="874"/>
      <c r="M14" s="409">
        <f>L14/1.18</f>
        <v>0</v>
      </c>
      <c r="N14" s="416">
        <f>K14/1.18</f>
        <v>0</v>
      </c>
      <c r="O14" s="410"/>
      <c r="P14" s="873">
        <f>L12*25</f>
        <v>3350</v>
      </c>
    </row>
    <row r="15" spans="1:16" ht="34.5" customHeight="1" thickBot="1">
      <c r="A15" s="761"/>
      <c r="B15" s="859"/>
      <c r="C15" s="860"/>
      <c r="D15" s="858"/>
      <c r="E15" s="858"/>
      <c r="F15" s="858"/>
      <c r="G15" s="858"/>
      <c r="H15" s="858"/>
      <c r="I15" s="858"/>
      <c r="J15" s="862"/>
      <c r="K15" s="880"/>
      <c r="L15" s="874"/>
      <c r="M15" s="409">
        <f>L15/1.18</f>
        <v>0</v>
      </c>
      <c r="N15" s="416">
        <f>K15/1.18</f>
        <v>0</v>
      </c>
      <c r="O15" s="410"/>
      <c r="P15" s="873"/>
    </row>
    <row r="16" spans="1:16" ht="21" customHeight="1" thickBot="1">
      <c r="A16" s="761"/>
      <c r="B16" s="885" t="s">
        <v>218</v>
      </c>
      <c r="C16" s="886"/>
      <c r="D16" s="886"/>
      <c r="E16" s="886"/>
      <c r="F16" s="886"/>
      <c r="G16" s="886"/>
      <c r="H16" s="886"/>
      <c r="I16" s="886"/>
      <c r="J16" s="886"/>
      <c r="K16" s="886"/>
      <c r="L16" s="886"/>
      <c r="M16" s="886"/>
      <c r="N16" s="886"/>
      <c r="O16" s="886"/>
      <c r="P16" s="887"/>
    </row>
    <row r="17" spans="1:16" ht="34.5" customHeight="1" thickBot="1">
      <c r="A17" s="761"/>
      <c r="B17" s="859"/>
      <c r="C17" s="860" t="s">
        <v>219</v>
      </c>
      <c r="D17" s="858" t="s">
        <v>220</v>
      </c>
      <c r="E17" s="858"/>
      <c r="F17" s="858"/>
      <c r="G17" s="858"/>
      <c r="H17" s="858" t="s">
        <v>8</v>
      </c>
      <c r="I17" s="858"/>
      <c r="J17" s="862" t="s">
        <v>9</v>
      </c>
      <c r="K17" s="880" t="s">
        <v>221</v>
      </c>
      <c r="L17" s="874">
        <v>394</v>
      </c>
      <c r="M17" s="409">
        <f>L17/1.18</f>
        <v>333.8983050847458</v>
      </c>
      <c r="N17" s="416" t="e">
        <f>K17/1.18</f>
        <v>#VALUE!</v>
      </c>
      <c r="O17" s="410"/>
      <c r="P17" s="881">
        <f>L17*24</f>
        <v>9456</v>
      </c>
    </row>
    <row r="18" spans="1:16" ht="34.5" customHeight="1" thickBot="1">
      <c r="A18" s="761"/>
      <c r="B18" s="859"/>
      <c r="C18" s="860"/>
      <c r="D18" s="858"/>
      <c r="E18" s="858"/>
      <c r="F18" s="858"/>
      <c r="G18" s="858"/>
      <c r="H18" s="858"/>
      <c r="I18" s="858"/>
      <c r="J18" s="862"/>
      <c r="K18" s="880"/>
      <c r="L18" s="874"/>
      <c r="M18" s="409">
        <f>L18/1.18</f>
        <v>0</v>
      </c>
      <c r="N18" s="416">
        <f>K18/1.18</f>
        <v>0</v>
      </c>
      <c r="O18" s="410"/>
      <c r="P18" s="882"/>
    </row>
    <row r="19" spans="1:16" ht="34.5" customHeight="1" thickBot="1">
      <c r="A19" s="761"/>
      <c r="B19" s="859"/>
      <c r="C19" s="860"/>
      <c r="D19" s="858"/>
      <c r="E19" s="858"/>
      <c r="F19" s="858"/>
      <c r="G19" s="858"/>
      <c r="H19" s="858"/>
      <c r="I19" s="858"/>
      <c r="J19" s="862"/>
      <c r="K19" s="880"/>
      <c r="L19" s="874"/>
      <c r="M19" s="409">
        <f>L19/1.18</f>
        <v>0</v>
      </c>
      <c r="N19" s="416">
        <f>K19/1.18</f>
        <v>0</v>
      </c>
      <c r="O19" s="410"/>
      <c r="P19" s="882"/>
    </row>
    <row r="20" spans="1:16" ht="34.5" customHeight="1" thickBot="1">
      <c r="A20" s="761"/>
      <c r="B20" s="859"/>
      <c r="C20" s="860"/>
      <c r="D20" s="858"/>
      <c r="E20" s="858"/>
      <c r="F20" s="858"/>
      <c r="G20" s="858"/>
      <c r="H20" s="858"/>
      <c r="I20" s="858"/>
      <c r="J20" s="862"/>
      <c r="K20" s="880"/>
      <c r="L20" s="874"/>
      <c r="M20" s="409">
        <f>L20/1.18</f>
        <v>0</v>
      </c>
      <c r="N20" s="416">
        <f>K20/1.18</f>
        <v>0</v>
      </c>
      <c r="O20" s="410"/>
      <c r="P20" s="884"/>
    </row>
    <row r="21" spans="1:16" ht="21" customHeight="1" thickBot="1">
      <c r="A21" s="761"/>
      <c r="B21" s="888" t="s">
        <v>159</v>
      </c>
      <c r="C21" s="889"/>
      <c r="D21" s="889"/>
      <c r="E21" s="889"/>
      <c r="F21" s="889"/>
      <c r="G21" s="889"/>
      <c r="H21" s="889"/>
      <c r="I21" s="889"/>
      <c r="J21" s="889"/>
      <c r="K21" s="889"/>
      <c r="L21" s="889"/>
      <c r="M21" s="889"/>
      <c r="N21" s="889"/>
      <c r="O21" s="889"/>
      <c r="P21" s="890"/>
    </row>
    <row r="22" spans="1:16" ht="34.5" customHeight="1" thickBot="1">
      <c r="A22" s="761"/>
      <c r="B22" s="859"/>
      <c r="C22" s="860" t="s">
        <v>222</v>
      </c>
      <c r="D22" s="858" t="s">
        <v>10</v>
      </c>
      <c r="E22" s="858"/>
      <c r="F22" s="858"/>
      <c r="G22" s="858"/>
      <c r="H22" s="894" t="s">
        <v>223</v>
      </c>
      <c r="I22" s="894"/>
      <c r="J22" s="862" t="s">
        <v>224</v>
      </c>
      <c r="K22" s="880" t="s">
        <v>11</v>
      </c>
      <c r="L22" s="874">
        <v>255</v>
      </c>
      <c r="M22" s="409">
        <f>L22/1.18</f>
        <v>216.10169491525426</v>
      </c>
      <c r="N22" s="416" t="e">
        <f>K22/1.18</f>
        <v>#VALUE!</v>
      </c>
      <c r="O22" s="410"/>
      <c r="P22" s="881">
        <f>L22*12</f>
        <v>3060</v>
      </c>
    </row>
    <row r="23" spans="1:16" ht="34.5" customHeight="1" thickBot="1">
      <c r="A23" s="761"/>
      <c r="B23" s="859"/>
      <c r="C23" s="860"/>
      <c r="D23" s="858"/>
      <c r="E23" s="858"/>
      <c r="F23" s="858"/>
      <c r="G23" s="858"/>
      <c r="H23" s="894"/>
      <c r="I23" s="894"/>
      <c r="J23" s="862"/>
      <c r="K23" s="880"/>
      <c r="L23" s="874"/>
      <c r="M23" s="409">
        <f>L23/1.18</f>
        <v>0</v>
      </c>
      <c r="N23" s="416">
        <f>K23/1.18</f>
        <v>0</v>
      </c>
      <c r="O23" s="410"/>
      <c r="P23" s="882"/>
    </row>
    <row r="24" spans="1:16" ht="34.5" customHeight="1" thickBot="1">
      <c r="A24" s="761"/>
      <c r="B24" s="859"/>
      <c r="C24" s="860"/>
      <c r="D24" s="858"/>
      <c r="E24" s="858"/>
      <c r="F24" s="858"/>
      <c r="G24" s="858"/>
      <c r="H24" s="894"/>
      <c r="I24" s="894"/>
      <c r="J24" s="862"/>
      <c r="K24" s="880"/>
      <c r="L24" s="874"/>
      <c r="M24" s="409">
        <f>L24/1.18</f>
        <v>0</v>
      </c>
      <c r="N24" s="416">
        <f>K24/1.18</f>
        <v>0</v>
      </c>
      <c r="O24" s="410"/>
      <c r="P24" s="882"/>
    </row>
    <row r="25" spans="1:16" ht="34.5" customHeight="1" thickBot="1">
      <c r="A25" s="761"/>
      <c r="B25" s="891"/>
      <c r="C25" s="892"/>
      <c r="D25" s="893"/>
      <c r="E25" s="893"/>
      <c r="F25" s="893"/>
      <c r="G25" s="893"/>
      <c r="H25" s="895"/>
      <c r="I25" s="895"/>
      <c r="J25" s="896"/>
      <c r="K25" s="897"/>
      <c r="L25" s="898"/>
      <c r="M25" s="417">
        <f>L25/1.18</f>
        <v>0</v>
      </c>
      <c r="N25" s="418">
        <f>K25/1.18</f>
        <v>0</v>
      </c>
      <c r="O25" s="419"/>
      <c r="P25" s="883"/>
    </row>
    <row r="26" spans="1:16" ht="13.5" thickTop="1"/>
  </sheetData>
  <sheetProtection selectLockedCells="1" selectUnlockedCells="1"/>
  <mergeCells count="51">
    <mergeCell ref="P22:P25"/>
    <mergeCell ref="P17:P20"/>
    <mergeCell ref="B16:P16"/>
    <mergeCell ref="B21:P21"/>
    <mergeCell ref="B22:B25"/>
    <mergeCell ref="C22:C25"/>
    <mergeCell ref="D22:G25"/>
    <mergeCell ref="H22:I25"/>
    <mergeCell ref="J22:J25"/>
    <mergeCell ref="K22:K25"/>
    <mergeCell ref="L22:L25"/>
    <mergeCell ref="K17:K20"/>
    <mergeCell ref="D8:G11"/>
    <mergeCell ref="B12:B15"/>
    <mergeCell ref="C12:C15"/>
    <mergeCell ref="D12:G15"/>
    <mergeCell ref="H12:I13"/>
    <mergeCell ref="H14:I15"/>
    <mergeCell ref="H10:I11"/>
    <mergeCell ref="A1:A25"/>
    <mergeCell ref="B1:C2"/>
    <mergeCell ref="D1:I2"/>
    <mergeCell ref="B3:D3"/>
    <mergeCell ref="E3:G3"/>
    <mergeCell ref="B4:G4"/>
    <mergeCell ref="H8:I9"/>
    <mergeCell ref="D17:G20"/>
    <mergeCell ref="H3:P3"/>
    <mergeCell ref="P8:P11"/>
    <mergeCell ref="J12:J13"/>
    <mergeCell ref="L12:L15"/>
    <mergeCell ref="J14:J15"/>
    <mergeCell ref="L8:L11"/>
    <mergeCell ref="H4:P4"/>
    <mergeCell ref="P12:P13"/>
    <mergeCell ref="J1:P2"/>
    <mergeCell ref="H17:I20"/>
    <mergeCell ref="B17:B20"/>
    <mergeCell ref="C17:C20"/>
    <mergeCell ref="D6:G6"/>
    <mergeCell ref="B8:B11"/>
    <mergeCell ref="C8:C11"/>
    <mergeCell ref="J8:J9"/>
    <mergeCell ref="H6:I6"/>
    <mergeCell ref="B7:P7"/>
    <mergeCell ref="P14:P15"/>
    <mergeCell ref="K12:K15"/>
    <mergeCell ref="L17:L20"/>
    <mergeCell ref="J10:J11"/>
    <mergeCell ref="K8:K11"/>
    <mergeCell ref="J17:J20"/>
  </mergeCells>
  <hyperlinks>
    <hyperlink ref="E3" r:id="rId1"/>
    <hyperlink ref="F3" r:id="rId2" display="mailto:info@rubezhspb.ru?subject=%D0%97%D0%90%D0%9F%D0%A0%D0%9E%D0%A1"/>
    <hyperlink ref="G3" r:id="rId3" display="mailto:info@rubezhspb.ru?subject=%D0%97%D0%90%D0%9F%D0%A0%D0%9E%D0%A1"/>
    <hyperlink ref="H3" r:id="rId4"/>
  </hyperlinks>
  <pageMargins left="0.43307086614173229" right="0.23622047244094491" top="0.74803149606299213" bottom="0.74803149606299213" header="0.31496062992125984" footer="0.31496062992125984"/>
  <pageSetup paperSize="9" scale="42" fitToHeight="0" orientation="portrait" r:id="rId5"/>
  <headerFooter differentOddEven="1" alignWithMargins="0"/>
  <drawing r:id="rId6"/>
</worksheet>
</file>

<file path=xl/worksheets/sheet9.xml><?xml version="1.0" encoding="utf-8"?>
<worksheet xmlns="http://schemas.openxmlformats.org/spreadsheetml/2006/main" xmlns:r="http://schemas.openxmlformats.org/officeDocument/2006/relationships">
  <sheetPr enableFormatConditionsCalculation="0">
    <tabColor rgb="FF00B050"/>
    <pageSetUpPr fitToPage="1"/>
  </sheetPr>
  <dimension ref="A1:O52"/>
  <sheetViews>
    <sheetView zoomScale="70" zoomScaleNormal="70" workbookViewId="0">
      <selection activeCell="L10" sqref="L10"/>
    </sheetView>
  </sheetViews>
  <sheetFormatPr defaultColWidth="9.140625" defaultRowHeight="12.75"/>
  <cols>
    <col min="1" max="1" width="3.42578125" style="1" customWidth="1"/>
    <col min="2" max="2" width="19.140625" style="1" customWidth="1"/>
    <col min="3" max="3" width="35.42578125" style="1" customWidth="1"/>
    <col min="4" max="4" width="25.85546875" style="1" customWidth="1"/>
    <col min="5" max="5" width="16.140625" style="1" customWidth="1"/>
    <col min="6" max="6" width="17" style="1" customWidth="1"/>
    <col min="7" max="7" width="13.85546875" style="1" customWidth="1"/>
    <col min="8" max="8" width="13.28515625" style="1" customWidth="1"/>
    <col min="9" max="9" width="17.140625" style="1" customWidth="1"/>
    <col min="10" max="10" width="15.140625" style="1" customWidth="1"/>
    <col min="11" max="11" width="15.85546875" style="3" customWidth="1"/>
    <col min="12" max="12" width="9.7109375" style="2" hidden="1" customWidth="1"/>
    <col min="13" max="13" width="9.42578125" style="2" hidden="1" customWidth="1"/>
    <col min="14" max="14" width="9.140625" style="1" hidden="1" customWidth="1"/>
    <col min="15" max="15" width="15" style="1" hidden="1" customWidth="1"/>
    <col min="16" max="16384" width="9.140625" style="1"/>
  </cols>
  <sheetData>
    <row r="1" spans="1:15" ht="56.25" customHeight="1">
      <c r="A1" s="748" t="s">
        <v>293</v>
      </c>
      <c r="B1" s="462" t="s">
        <v>19</v>
      </c>
      <c r="C1" s="463"/>
      <c r="D1" s="716" t="s">
        <v>233</v>
      </c>
      <c r="E1" s="716"/>
      <c r="F1" s="716"/>
      <c r="G1" s="716"/>
      <c r="H1" s="716"/>
      <c r="I1" s="716"/>
      <c r="J1" s="716"/>
      <c r="K1" s="718"/>
    </row>
    <row r="2" spans="1:15" ht="44.25" customHeight="1">
      <c r="A2" s="749"/>
      <c r="B2" s="714"/>
      <c r="C2" s="715"/>
      <c r="D2" s="717"/>
      <c r="E2" s="717"/>
      <c r="F2" s="717"/>
      <c r="G2" s="717"/>
      <c r="H2" s="717"/>
      <c r="I2" s="717"/>
      <c r="J2" s="717"/>
      <c r="K2" s="719"/>
    </row>
    <row r="3" spans="1:15" ht="60" customHeight="1">
      <c r="A3" s="750"/>
      <c r="B3" s="471" t="s">
        <v>527</v>
      </c>
      <c r="C3" s="471"/>
      <c r="D3" s="471"/>
      <c r="E3" s="846" t="s">
        <v>520</v>
      </c>
      <c r="F3" s="846"/>
      <c r="G3" s="846"/>
      <c r="H3" s="845" t="s">
        <v>521</v>
      </c>
      <c r="I3" s="846"/>
      <c r="J3" s="846" t="s">
        <v>521</v>
      </c>
      <c r="K3" s="846"/>
      <c r="L3" s="846"/>
      <c r="M3" s="846"/>
      <c r="N3" s="846"/>
      <c r="O3" s="846"/>
    </row>
    <row r="4" spans="1:15" ht="31.5" customHeight="1" thickBot="1">
      <c r="A4" s="749"/>
      <c r="B4" s="710" t="s">
        <v>234</v>
      </c>
      <c r="C4" s="711"/>
      <c r="D4" s="711"/>
      <c r="E4" s="711"/>
      <c r="F4" s="711"/>
      <c r="G4" s="712"/>
      <c r="H4" s="713" t="str">
        <f>'Общая инф-я'!H4:L4</f>
        <v>Цены действительны с 01 января 2021 г.</v>
      </c>
      <c r="I4" s="480"/>
      <c r="J4" s="480"/>
      <c r="K4" s="481"/>
    </row>
    <row r="5" spans="1:15" ht="0.6" hidden="1" customHeight="1">
      <c r="A5" s="749"/>
      <c r="B5" s="16"/>
      <c r="C5" s="15"/>
      <c r="D5" s="14"/>
      <c r="E5" s="14"/>
      <c r="F5" s="14"/>
      <c r="G5" s="14"/>
      <c r="H5" s="14"/>
      <c r="I5" s="13"/>
      <c r="J5" s="13"/>
      <c r="K5" s="12"/>
    </row>
    <row r="6" spans="1:15" ht="27" customHeight="1" thickBot="1">
      <c r="A6" s="749"/>
      <c r="B6" s="19" t="s">
        <v>27</v>
      </c>
      <c r="C6" s="20" t="s">
        <v>12</v>
      </c>
      <c r="D6" s="731" t="s">
        <v>14</v>
      </c>
      <c r="E6" s="732"/>
      <c r="F6" s="732"/>
      <c r="G6" s="732"/>
      <c r="H6" s="732"/>
      <c r="I6" s="733"/>
      <c r="J6" s="22" t="s">
        <v>42</v>
      </c>
      <c r="K6" s="22" t="s">
        <v>43</v>
      </c>
    </row>
    <row r="7" spans="1:15" ht="21" customHeight="1" thickBot="1">
      <c r="A7" s="749"/>
      <c r="B7" s="899" t="s">
        <v>235</v>
      </c>
      <c r="C7" s="900"/>
      <c r="D7" s="900"/>
      <c r="E7" s="900"/>
      <c r="F7" s="900"/>
      <c r="G7" s="900"/>
      <c r="H7" s="900"/>
      <c r="I7" s="900"/>
      <c r="J7" s="900"/>
      <c r="K7" s="901"/>
    </row>
    <row r="8" spans="1:15" ht="25.5" customHeight="1">
      <c r="A8" s="749"/>
      <c r="B8" s="721"/>
      <c r="C8" s="723" t="s">
        <v>236</v>
      </c>
      <c r="D8" s="725" t="s">
        <v>237</v>
      </c>
      <c r="E8" s="726"/>
      <c r="F8" s="726"/>
      <c r="G8" s="726"/>
      <c r="H8" s="726"/>
      <c r="I8" s="726"/>
      <c r="J8" s="35" t="s">
        <v>81</v>
      </c>
      <c r="K8" s="56">
        <v>680</v>
      </c>
      <c r="L8" s="2">
        <f t="shared" ref="L8:L14" si="0">K8/1.18</f>
        <v>576.27118644067798</v>
      </c>
      <c r="M8" s="8" t="e">
        <f>#REF!/1.18</f>
        <v>#REF!</v>
      </c>
    </row>
    <row r="9" spans="1:15" ht="25.5" customHeight="1">
      <c r="A9" s="749"/>
      <c r="B9" s="722"/>
      <c r="C9" s="724"/>
      <c r="D9" s="728"/>
      <c r="E9" s="729"/>
      <c r="F9" s="729"/>
      <c r="G9" s="729"/>
      <c r="H9" s="729"/>
      <c r="I9" s="729"/>
      <c r="J9" s="36" t="s">
        <v>135</v>
      </c>
      <c r="K9" s="9">
        <v>1580</v>
      </c>
      <c r="L9" s="2">
        <f t="shared" si="0"/>
        <v>1338.9830508474577</v>
      </c>
      <c r="M9" s="8" t="e">
        <f>#REF!/1.18</f>
        <v>#REF!</v>
      </c>
    </row>
    <row r="10" spans="1:15" ht="25.5" customHeight="1">
      <c r="A10" s="749"/>
      <c r="B10" s="722"/>
      <c r="C10" s="724"/>
      <c r="D10" s="728"/>
      <c r="E10" s="729"/>
      <c r="F10" s="729"/>
      <c r="G10" s="729"/>
      <c r="H10" s="729"/>
      <c r="I10" s="729"/>
      <c r="J10" s="37" t="s">
        <v>89</v>
      </c>
      <c r="K10" s="53">
        <v>2920</v>
      </c>
      <c r="M10" s="8"/>
    </row>
    <row r="11" spans="1:15" ht="25.5" customHeight="1" thickBot="1">
      <c r="A11" s="749"/>
      <c r="B11" s="722"/>
      <c r="C11" s="724"/>
      <c r="D11" s="728"/>
      <c r="E11" s="729"/>
      <c r="F11" s="729"/>
      <c r="G11" s="729"/>
      <c r="H11" s="729"/>
      <c r="I11" s="729"/>
      <c r="J11" s="37" t="s">
        <v>99</v>
      </c>
      <c r="K11" s="53">
        <v>5680</v>
      </c>
      <c r="L11" s="2">
        <f t="shared" si="0"/>
        <v>4813.5593220338988</v>
      </c>
      <c r="M11" s="8" t="e">
        <f>#REF!/1.18</f>
        <v>#REF!</v>
      </c>
    </row>
    <row r="12" spans="1:15" ht="39" customHeight="1">
      <c r="A12" s="749"/>
      <c r="B12" s="721"/>
      <c r="C12" s="723" t="s">
        <v>238</v>
      </c>
      <c r="D12" s="725" t="s">
        <v>239</v>
      </c>
      <c r="E12" s="726"/>
      <c r="F12" s="726"/>
      <c r="G12" s="726"/>
      <c r="H12" s="726"/>
      <c r="I12" s="726"/>
      <c r="J12" s="35" t="s">
        <v>240</v>
      </c>
      <c r="K12" s="56">
        <v>620</v>
      </c>
      <c r="L12" s="2">
        <f t="shared" si="0"/>
        <v>525.42372881355936</v>
      </c>
      <c r="M12" s="8" t="e">
        <f>#REF!/1.18</f>
        <v>#REF!</v>
      </c>
    </row>
    <row r="13" spans="1:15" ht="39" customHeight="1">
      <c r="A13" s="749"/>
      <c r="B13" s="722"/>
      <c r="C13" s="724"/>
      <c r="D13" s="728"/>
      <c r="E13" s="729"/>
      <c r="F13" s="729"/>
      <c r="G13" s="729"/>
      <c r="H13" s="729"/>
      <c r="I13" s="729"/>
      <c r="J13" s="36" t="s">
        <v>135</v>
      </c>
      <c r="K13" s="9">
        <v>1720</v>
      </c>
      <c r="L13" s="2">
        <f>K13/1.18</f>
        <v>1457.6271186440679</v>
      </c>
      <c r="M13" s="8" t="e">
        <f>#REF!/1.18</f>
        <v>#REF!</v>
      </c>
    </row>
    <row r="14" spans="1:15" ht="39" customHeight="1" thickBot="1">
      <c r="A14" s="749"/>
      <c r="B14" s="722"/>
      <c r="C14" s="724"/>
      <c r="D14" s="728"/>
      <c r="E14" s="729"/>
      <c r="F14" s="729"/>
      <c r="G14" s="729"/>
      <c r="H14" s="729"/>
      <c r="I14" s="729"/>
      <c r="J14" s="36" t="s">
        <v>99</v>
      </c>
      <c r="K14" s="9">
        <v>6320</v>
      </c>
      <c r="L14" s="2">
        <f t="shared" si="0"/>
        <v>5355.9322033898306</v>
      </c>
      <c r="M14" s="8" t="e">
        <f>#REF!/1.18</f>
        <v>#REF!</v>
      </c>
    </row>
    <row r="15" spans="1:15" ht="30.75" customHeight="1">
      <c r="A15" s="749"/>
      <c r="B15" s="721"/>
      <c r="C15" s="723" t="s">
        <v>245</v>
      </c>
      <c r="D15" s="725" t="s">
        <v>246</v>
      </c>
      <c r="E15" s="726"/>
      <c r="F15" s="726"/>
      <c r="G15" s="726"/>
      <c r="H15" s="726"/>
      <c r="I15" s="726"/>
      <c r="J15" s="35" t="s">
        <v>81</v>
      </c>
      <c r="K15" s="63">
        <v>590</v>
      </c>
      <c r="L15" s="2">
        <f t="shared" ref="L15:L47" si="1">K15/1.18</f>
        <v>500</v>
      </c>
      <c r="M15" s="8" t="e">
        <f>#REF!/1.18</f>
        <v>#REF!</v>
      </c>
    </row>
    <row r="16" spans="1:15" ht="30.75" customHeight="1">
      <c r="A16" s="749"/>
      <c r="B16" s="722"/>
      <c r="C16" s="724"/>
      <c r="D16" s="728"/>
      <c r="E16" s="729"/>
      <c r="F16" s="729"/>
      <c r="G16" s="729"/>
      <c r="H16" s="729"/>
      <c r="I16" s="729"/>
      <c r="J16" s="36" t="s">
        <v>135</v>
      </c>
      <c r="K16" s="9">
        <v>1360</v>
      </c>
      <c r="L16" s="2">
        <f>K16/1.18</f>
        <v>1152.542372881356</v>
      </c>
      <c r="M16" s="8"/>
    </row>
    <row r="17" spans="1:13" ht="30.75" customHeight="1">
      <c r="A17" s="749"/>
      <c r="B17" s="722"/>
      <c r="C17" s="724"/>
      <c r="D17" s="728"/>
      <c r="E17" s="729"/>
      <c r="F17" s="729"/>
      <c r="G17" s="729"/>
      <c r="H17" s="729"/>
      <c r="I17" s="729"/>
      <c r="J17" s="36" t="s">
        <v>89</v>
      </c>
      <c r="K17" s="9">
        <v>2550</v>
      </c>
      <c r="L17" s="2">
        <f t="shared" si="1"/>
        <v>2161.0169491525426</v>
      </c>
      <c r="M17" s="8"/>
    </row>
    <row r="18" spans="1:13" ht="30.75" customHeight="1" thickBot="1">
      <c r="A18" s="749"/>
      <c r="B18" s="744"/>
      <c r="C18" s="745"/>
      <c r="D18" s="737"/>
      <c r="E18" s="738"/>
      <c r="F18" s="738"/>
      <c r="G18" s="738"/>
      <c r="H18" s="738"/>
      <c r="I18" s="738"/>
      <c r="J18" s="38" t="s">
        <v>99</v>
      </c>
      <c r="K18" s="64">
        <v>4890</v>
      </c>
      <c r="L18" s="2">
        <f t="shared" si="1"/>
        <v>4144.0677966101694</v>
      </c>
      <c r="M18" s="8" t="e">
        <f>#REF!/1.18</f>
        <v>#REF!</v>
      </c>
    </row>
    <row r="19" spans="1:13" ht="29.25" customHeight="1">
      <c r="A19" s="749"/>
      <c r="B19" s="721"/>
      <c r="C19" s="723" t="s">
        <v>247</v>
      </c>
      <c r="D19" s="725" t="s">
        <v>248</v>
      </c>
      <c r="E19" s="726"/>
      <c r="F19" s="726"/>
      <c r="G19" s="726"/>
      <c r="H19" s="726"/>
      <c r="I19" s="726"/>
      <c r="J19" s="35" t="s">
        <v>81</v>
      </c>
      <c r="K19" s="56">
        <v>820</v>
      </c>
      <c r="L19" s="2">
        <f t="shared" si="1"/>
        <v>694.9152542372882</v>
      </c>
      <c r="M19" s="8" t="e">
        <f>#REF!/1.18</f>
        <v>#REF!</v>
      </c>
    </row>
    <row r="20" spans="1:13" ht="29.25" customHeight="1">
      <c r="A20" s="749"/>
      <c r="B20" s="722"/>
      <c r="C20" s="724"/>
      <c r="D20" s="728"/>
      <c r="E20" s="729"/>
      <c r="F20" s="729"/>
      <c r="G20" s="729"/>
      <c r="H20" s="729"/>
      <c r="I20" s="729"/>
      <c r="J20" s="36" t="s">
        <v>135</v>
      </c>
      <c r="K20" s="9">
        <v>1860</v>
      </c>
      <c r="L20" s="2">
        <f t="shared" si="1"/>
        <v>1576.2711864406781</v>
      </c>
      <c r="M20" s="8" t="e">
        <f>#REF!/1.18</f>
        <v>#REF!</v>
      </c>
    </row>
    <row r="21" spans="1:13" ht="29.25" customHeight="1">
      <c r="A21" s="749"/>
      <c r="B21" s="722"/>
      <c r="C21" s="724"/>
      <c r="D21" s="728"/>
      <c r="E21" s="729"/>
      <c r="F21" s="729"/>
      <c r="G21" s="729"/>
      <c r="H21" s="729"/>
      <c r="I21" s="729"/>
      <c r="J21" s="36" t="s">
        <v>89</v>
      </c>
      <c r="K21" s="53">
        <v>3510</v>
      </c>
      <c r="L21" s="2">
        <f t="shared" si="1"/>
        <v>2974.5762711864409</v>
      </c>
      <c r="M21" s="8"/>
    </row>
    <row r="22" spans="1:13" ht="29.25" customHeight="1" thickBot="1">
      <c r="A22" s="749"/>
      <c r="B22" s="744"/>
      <c r="C22" s="745"/>
      <c r="D22" s="737"/>
      <c r="E22" s="738"/>
      <c r="F22" s="738"/>
      <c r="G22" s="738"/>
      <c r="H22" s="738"/>
      <c r="I22" s="738"/>
      <c r="J22" s="58" t="s">
        <v>99</v>
      </c>
      <c r="K22" s="57">
        <v>6810</v>
      </c>
      <c r="L22" s="2">
        <f t="shared" si="1"/>
        <v>5771.1864406779669</v>
      </c>
      <c r="M22" s="8" t="e">
        <f>#REF!/1.18</f>
        <v>#REF!</v>
      </c>
    </row>
    <row r="23" spans="1:13" ht="30" customHeight="1">
      <c r="A23" s="749"/>
      <c r="B23" s="721"/>
      <c r="C23" s="723" t="s">
        <v>279</v>
      </c>
      <c r="D23" s="725" t="s">
        <v>280</v>
      </c>
      <c r="E23" s="726"/>
      <c r="F23" s="726"/>
      <c r="G23" s="726"/>
      <c r="H23" s="726"/>
      <c r="I23" s="907"/>
      <c r="J23" s="35" t="s">
        <v>81</v>
      </c>
      <c r="K23" s="63">
        <v>960</v>
      </c>
      <c r="L23" s="2">
        <f t="shared" si="1"/>
        <v>813.5593220338983</v>
      </c>
      <c r="M23" s="8" t="e">
        <f>#REF!/1.18</f>
        <v>#REF!</v>
      </c>
    </row>
    <row r="24" spans="1:13" ht="30" customHeight="1">
      <c r="A24" s="749"/>
      <c r="B24" s="722"/>
      <c r="C24" s="724"/>
      <c r="D24" s="728"/>
      <c r="E24" s="729"/>
      <c r="F24" s="729"/>
      <c r="G24" s="729"/>
      <c r="H24" s="729"/>
      <c r="I24" s="909"/>
      <c r="J24" s="36" t="s">
        <v>135</v>
      </c>
      <c r="K24" s="9">
        <v>2080</v>
      </c>
      <c r="L24" s="2">
        <f>K24/1.18</f>
        <v>1762.7118644067798</v>
      </c>
      <c r="M24" s="8"/>
    </row>
    <row r="25" spans="1:13" ht="30" customHeight="1">
      <c r="A25" s="749"/>
      <c r="B25" s="722"/>
      <c r="C25" s="724"/>
      <c r="D25" s="728"/>
      <c r="E25" s="729"/>
      <c r="F25" s="729"/>
      <c r="G25" s="729"/>
      <c r="H25" s="729"/>
      <c r="I25" s="909"/>
      <c r="J25" s="36" t="s">
        <v>89</v>
      </c>
      <c r="K25" s="62">
        <v>3980</v>
      </c>
      <c r="L25" s="2">
        <f t="shared" si="1"/>
        <v>3372.8813559322034</v>
      </c>
      <c r="M25" s="8"/>
    </row>
    <row r="26" spans="1:13" ht="30" customHeight="1" thickBot="1">
      <c r="A26" s="749"/>
      <c r="B26" s="744"/>
      <c r="C26" s="745"/>
      <c r="D26" s="737"/>
      <c r="E26" s="738"/>
      <c r="F26" s="738"/>
      <c r="G26" s="738"/>
      <c r="H26" s="738"/>
      <c r="I26" s="908"/>
      <c r="J26" s="38" t="s">
        <v>99</v>
      </c>
      <c r="K26" s="64">
        <v>7760</v>
      </c>
      <c r="L26" s="2">
        <f t="shared" si="1"/>
        <v>6576.2711864406783</v>
      </c>
      <c r="M26" s="8" t="e">
        <f>#REF!/1.18</f>
        <v>#REF!</v>
      </c>
    </row>
    <row r="27" spans="1:13" ht="39.75" customHeight="1">
      <c r="A27" s="749"/>
      <c r="B27" s="721"/>
      <c r="C27" s="723" t="s">
        <v>283</v>
      </c>
      <c r="D27" s="725" t="s">
        <v>284</v>
      </c>
      <c r="E27" s="726"/>
      <c r="F27" s="726"/>
      <c r="G27" s="726"/>
      <c r="H27" s="726"/>
      <c r="I27" s="726"/>
      <c r="J27" s="35" t="s">
        <v>240</v>
      </c>
      <c r="K27" s="56">
        <v>490</v>
      </c>
      <c r="L27" s="2">
        <f t="shared" si="1"/>
        <v>415.25423728813564</v>
      </c>
      <c r="M27" s="8" t="e">
        <f>#REF!/1.18</f>
        <v>#REF!</v>
      </c>
    </row>
    <row r="28" spans="1:13" ht="39.75" customHeight="1">
      <c r="A28" s="749"/>
      <c r="B28" s="722"/>
      <c r="C28" s="724"/>
      <c r="D28" s="728"/>
      <c r="E28" s="729"/>
      <c r="F28" s="729"/>
      <c r="G28" s="729"/>
      <c r="H28" s="729"/>
      <c r="I28" s="729"/>
      <c r="J28" s="36" t="s">
        <v>135</v>
      </c>
      <c r="K28" s="55">
        <v>1540</v>
      </c>
      <c r="L28" s="2">
        <f t="shared" si="1"/>
        <v>1305.0847457627119</v>
      </c>
      <c r="M28" s="8"/>
    </row>
    <row r="29" spans="1:13" ht="39.75" customHeight="1" thickBot="1">
      <c r="A29" s="749"/>
      <c r="B29" s="744"/>
      <c r="C29" s="745"/>
      <c r="D29" s="737"/>
      <c r="E29" s="738"/>
      <c r="F29" s="738"/>
      <c r="G29" s="738"/>
      <c r="H29" s="738"/>
      <c r="I29" s="738"/>
      <c r="J29" s="38" t="s">
        <v>99</v>
      </c>
      <c r="K29" s="57">
        <v>5570</v>
      </c>
      <c r="L29" s="2">
        <f t="shared" si="1"/>
        <v>4720.3389830508477</v>
      </c>
      <c r="M29" s="8" t="e">
        <f>#REF!/1.18</f>
        <v>#REF!</v>
      </c>
    </row>
    <row r="30" spans="1:13" ht="56.25" customHeight="1">
      <c r="A30" s="749"/>
      <c r="B30" s="721"/>
      <c r="C30" s="723" t="s">
        <v>281</v>
      </c>
      <c r="D30" s="725" t="s">
        <v>282</v>
      </c>
      <c r="E30" s="726"/>
      <c r="F30" s="726"/>
      <c r="G30" s="726"/>
      <c r="H30" s="726"/>
      <c r="I30" s="726"/>
      <c r="J30" s="35" t="s">
        <v>81</v>
      </c>
      <c r="K30" s="56">
        <v>630</v>
      </c>
      <c r="L30" s="2">
        <f t="shared" si="1"/>
        <v>533.89830508474574</v>
      </c>
      <c r="M30" s="8" t="e">
        <f>#REF!/1.18</f>
        <v>#REF!</v>
      </c>
    </row>
    <row r="31" spans="1:13" ht="56.25" customHeight="1" thickBot="1">
      <c r="A31" s="749"/>
      <c r="B31" s="722"/>
      <c r="C31" s="724"/>
      <c r="D31" s="728"/>
      <c r="E31" s="729"/>
      <c r="F31" s="729"/>
      <c r="G31" s="729"/>
      <c r="H31" s="729"/>
      <c r="I31" s="729"/>
      <c r="J31" s="36" t="s">
        <v>135</v>
      </c>
      <c r="K31" s="9">
        <v>1830</v>
      </c>
      <c r="L31" s="2">
        <f t="shared" si="1"/>
        <v>1550.8474576271187</v>
      </c>
      <c r="M31" s="8" t="e">
        <f>#REF!/1.18</f>
        <v>#REF!</v>
      </c>
    </row>
    <row r="32" spans="1:13" ht="42" customHeight="1">
      <c r="A32" s="749"/>
      <c r="B32" s="721"/>
      <c r="C32" s="723" t="s">
        <v>243</v>
      </c>
      <c r="D32" s="725" t="s">
        <v>244</v>
      </c>
      <c r="E32" s="726"/>
      <c r="F32" s="726"/>
      <c r="G32" s="726"/>
      <c r="H32" s="726"/>
      <c r="I32" s="726"/>
      <c r="J32" s="35" t="s">
        <v>240</v>
      </c>
      <c r="K32" s="63">
        <v>780</v>
      </c>
      <c r="L32" s="2">
        <f t="shared" si="1"/>
        <v>661.01694915254245</v>
      </c>
      <c r="M32" s="8" t="e">
        <f>#REF!/1.18</f>
        <v>#REF!</v>
      </c>
    </row>
    <row r="33" spans="1:13" ht="42" customHeight="1">
      <c r="A33" s="749"/>
      <c r="B33" s="722"/>
      <c r="C33" s="724"/>
      <c r="D33" s="728"/>
      <c r="E33" s="729"/>
      <c r="F33" s="729"/>
      <c r="G33" s="729"/>
      <c r="H33" s="729"/>
      <c r="I33" s="729"/>
      <c r="J33" s="36" t="s">
        <v>135</v>
      </c>
      <c r="K33" s="141">
        <v>2400</v>
      </c>
      <c r="L33" s="2">
        <f t="shared" si="1"/>
        <v>2033.898305084746</v>
      </c>
      <c r="M33" s="8"/>
    </row>
    <row r="34" spans="1:13" ht="42" customHeight="1" thickBot="1">
      <c r="A34" s="749"/>
      <c r="B34" s="744"/>
      <c r="C34" s="745"/>
      <c r="D34" s="737"/>
      <c r="E34" s="738"/>
      <c r="F34" s="738"/>
      <c r="G34" s="738"/>
      <c r="H34" s="738"/>
      <c r="I34" s="738"/>
      <c r="J34" s="58" t="s">
        <v>99</v>
      </c>
      <c r="K34" s="61">
        <v>8950</v>
      </c>
      <c r="L34" s="2">
        <f t="shared" si="1"/>
        <v>7584.7457627118647</v>
      </c>
      <c r="M34" s="8" t="e">
        <f>#REF!/1.18</f>
        <v>#REF!</v>
      </c>
    </row>
    <row r="35" spans="1:13" ht="60" customHeight="1">
      <c r="A35" s="749"/>
      <c r="B35" s="721"/>
      <c r="C35" s="723" t="s">
        <v>285</v>
      </c>
      <c r="D35" s="725" t="s">
        <v>286</v>
      </c>
      <c r="E35" s="726"/>
      <c r="F35" s="726"/>
      <c r="G35" s="726"/>
      <c r="H35" s="726"/>
      <c r="I35" s="726"/>
      <c r="J35" s="35" t="s">
        <v>240</v>
      </c>
      <c r="K35" s="56">
        <v>580</v>
      </c>
      <c r="L35" s="2">
        <f t="shared" si="1"/>
        <v>491.52542372881356</v>
      </c>
      <c r="M35" s="8" t="e">
        <f>#REF!/1.18</f>
        <v>#REF!</v>
      </c>
    </row>
    <row r="36" spans="1:13" ht="60" customHeight="1" thickBot="1">
      <c r="A36" s="749"/>
      <c r="B36" s="744"/>
      <c r="C36" s="745"/>
      <c r="D36" s="737"/>
      <c r="E36" s="738"/>
      <c r="F36" s="738"/>
      <c r="G36" s="738"/>
      <c r="H36" s="738"/>
      <c r="I36" s="738"/>
      <c r="J36" s="38" t="s">
        <v>135</v>
      </c>
      <c r="K36" s="57">
        <v>1590</v>
      </c>
      <c r="L36" s="2">
        <f t="shared" si="1"/>
        <v>1347.457627118644</v>
      </c>
      <c r="M36" s="8" t="e">
        <f>#REF!/1.18</f>
        <v>#REF!</v>
      </c>
    </row>
    <row r="37" spans="1:13" ht="111" customHeight="1" thickBot="1">
      <c r="A37" s="749"/>
      <c r="B37" s="59"/>
      <c r="C37" s="49" t="s">
        <v>241</v>
      </c>
      <c r="D37" s="832" t="s">
        <v>242</v>
      </c>
      <c r="E37" s="833"/>
      <c r="F37" s="833"/>
      <c r="G37" s="833"/>
      <c r="H37" s="833"/>
      <c r="I37" s="833"/>
      <c r="J37" s="60" t="s">
        <v>99</v>
      </c>
      <c r="K37" s="43">
        <v>9060</v>
      </c>
      <c r="L37" s="2">
        <f t="shared" si="1"/>
        <v>7677.9661016949158</v>
      </c>
      <c r="M37" s="8" t="e">
        <f>#REF!/1.18</f>
        <v>#REF!</v>
      </c>
    </row>
    <row r="38" spans="1:13" ht="112.5" customHeight="1" thickBot="1">
      <c r="A38" s="749"/>
      <c r="B38" s="54"/>
      <c r="C38" s="44" t="s">
        <v>249</v>
      </c>
      <c r="D38" s="725" t="s">
        <v>250</v>
      </c>
      <c r="E38" s="726"/>
      <c r="F38" s="726"/>
      <c r="G38" s="726"/>
      <c r="H38" s="726"/>
      <c r="I38" s="726"/>
      <c r="J38" s="35" t="s">
        <v>287</v>
      </c>
      <c r="K38" s="56">
        <v>230</v>
      </c>
      <c r="L38" s="2">
        <f t="shared" si="1"/>
        <v>194.91525423728814</v>
      </c>
      <c r="M38" s="8" t="e">
        <f>#REF!/1.18</f>
        <v>#REF!</v>
      </c>
    </row>
    <row r="39" spans="1:13" ht="16.5" customHeight="1">
      <c r="A39" s="749"/>
      <c r="B39" s="721"/>
      <c r="C39" s="723" t="s">
        <v>291</v>
      </c>
      <c r="D39" s="725" t="s">
        <v>292</v>
      </c>
      <c r="E39" s="726"/>
      <c r="F39" s="726"/>
      <c r="G39" s="726"/>
      <c r="H39" s="726"/>
      <c r="I39" s="127" t="s">
        <v>288</v>
      </c>
      <c r="J39" s="905" t="s">
        <v>125</v>
      </c>
      <c r="K39" s="63">
        <v>550</v>
      </c>
      <c r="L39" s="2">
        <f t="shared" si="1"/>
        <v>466.10169491525426</v>
      </c>
      <c r="M39" s="8" t="e">
        <f>#REF!/1.18</f>
        <v>#REF!</v>
      </c>
    </row>
    <row r="40" spans="1:13" ht="16.5" customHeight="1">
      <c r="A40" s="749"/>
      <c r="B40" s="722"/>
      <c r="C40" s="724"/>
      <c r="D40" s="728"/>
      <c r="E40" s="729"/>
      <c r="F40" s="729"/>
      <c r="G40" s="729"/>
      <c r="H40" s="729"/>
      <c r="I40" s="128" t="s">
        <v>289</v>
      </c>
      <c r="J40" s="903"/>
      <c r="K40" s="9">
        <v>560</v>
      </c>
      <c r="L40" s="2">
        <f t="shared" si="1"/>
        <v>474.57627118644069</v>
      </c>
    </row>
    <row r="41" spans="1:13" ht="16.5" customHeight="1" thickBot="1">
      <c r="A41" s="749"/>
      <c r="B41" s="722"/>
      <c r="C41" s="724"/>
      <c r="D41" s="728"/>
      <c r="E41" s="729"/>
      <c r="F41" s="729"/>
      <c r="G41" s="729"/>
      <c r="H41" s="729"/>
      <c r="I41" s="130" t="s">
        <v>290</v>
      </c>
      <c r="J41" s="906"/>
      <c r="K41" s="125">
        <v>600</v>
      </c>
      <c r="L41" s="2">
        <f t="shared" si="1"/>
        <v>508.47457627118649</v>
      </c>
    </row>
    <row r="42" spans="1:13" ht="16.5" customHeight="1">
      <c r="A42" s="749"/>
      <c r="B42" s="722"/>
      <c r="C42" s="724"/>
      <c r="D42" s="728"/>
      <c r="E42" s="729"/>
      <c r="F42" s="729"/>
      <c r="G42" s="729"/>
      <c r="H42" s="729"/>
      <c r="I42" s="127" t="s">
        <v>288</v>
      </c>
      <c r="J42" s="905" t="s">
        <v>126</v>
      </c>
      <c r="K42" s="63">
        <v>1520</v>
      </c>
      <c r="L42" s="2">
        <f t="shared" si="1"/>
        <v>1288.1355932203392</v>
      </c>
    </row>
    <row r="43" spans="1:13" ht="16.5" customHeight="1">
      <c r="A43" s="749"/>
      <c r="B43" s="722"/>
      <c r="C43" s="724"/>
      <c r="D43" s="728"/>
      <c r="E43" s="729"/>
      <c r="F43" s="729"/>
      <c r="G43" s="729"/>
      <c r="H43" s="729"/>
      <c r="I43" s="128" t="s">
        <v>289</v>
      </c>
      <c r="J43" s="903"/>
      <c r="K43" s="9">
        <v>1610</v>
      </c>
      <c r="L43" s="2">
        <f t="shared" si="1"/>
        <v>1364.406779661017</v>
      </c>
    </row>
    <row r="44" spans="1:13" ht="16.5" customHeight="1" thickBot="1">
      <c r="A44" s="749"/>
      <c r="B44" s="722"/>
      <c r="C44" s="724"/>
      <c r="D44" s="728"/>
      <c r="E44" s="729"/>
      <c r="F44" s="729"/>
      <c r="G44" s="729"/>
      <c r="H44" s="729"/>
      <c r="I44" s="129" t="s">
        <v>290</v>
      </c>
      <c r="J44" s="904"/>
      <c r="K44" s="66">
        <v>1720</v>
      </c>
      <c r="L44" s="2">
        <f t="shared" si="1"/>
        <v>1457.6271186440679</v>
      </c>
    </row>
    <row r="45" spans="1:13" ht="16.5" customHeight="1">
      <c r="A45" s="749"/>
      <c r="B45" s="722"/>
      <c r="C45" s="724"/>
      <c r="D45" s="728"/>
      <c r="E45" s="729"/>
      <c r="F45" s="729"/>
      <c r="G45" s="729"/>
      <c r="H45" s="729"/>
      <c r="I45" s="131" t="s">
        <v>288</v>
      </c>
      <c r="J45" s="902" t="s">
        <v>127</v>
      </c>
      <c r="K45" s="124">
        <v>4850</v>
      </c>
      <c r="L45" s="2">
        <f t="shared" si="1"/>
        <v>4110.1694915254238</v>
      </c>
    </row>
    <row r="46" spans="1:13" ht="16.5" customHeight="1">
      <c r="A46" s="749"/>
      <c r="B46" s="722"/>
      <c r="C46" s="724"/>
      <c r="D46" s="728"/>
      <c r="E46" s="729"/>
      <c r="F46" s="729"/>
      <c r="G46" s="729"/>
      <c r="H46" s="729"/>
      <c r="I46" s="128" t="s">
        <v>289</v>
      </c>
      <c r="J46" s="903"/>
      <c r="K46" s="9">
        <v>5010</v>
      </c>
      <c r="L46" s="2">
        <f t="shared" si="1"/>
        <v>4245.7627118644068</v>
      </c>
    </row>
    <row r="47" spans="1:13" ht="16.5" customHeight="1" thickBot="1">
      <c r="A47" s="749"/>
      <c r="B47" s="744"/>
      <c r="C47" s="745"/>
      <c r="D47" s="737"/>
      <c r="E47" s="738"/>
      <c r="F47" s="738"/>
      <c r="G47" s="738"/>
      <c r="H47" s="738"/>
      <c r="I47" s="129" t="s">
        <v>290</v>
      </c>
      <c r="J47" s="904"/>
      <c r="K47" s="66">
        <v>5370</v>
      </c>
      <c r="L47" s="2">
        <f t="shared" si="1"/>
        <v>4550.8474576271192</v>
      </c>
    </row>
    <row r="48" spans="1:13" ht="21" customHeight="1" thickBot="1">
      <c r="A48" s="749"/>
      <c r="B48" s="734" t="s">
        <v>296</v>
      </c>
      <c r="C48" s="735"/>
      <c r="D48" s="735"/>
      <c r="E48" s="735"/>
      <c r="F48" s="735"/>
      <c r="G48" s="735"/>
      <c r="H48" s="735"/>
      <c r="I48" s="735"/>
      <c r="J48" s="735"/>
      <c r="K48" s="736"/>
    </row>
    <row r="49" spans="1:13" ht="111" customHeight="1" thickBot="1">
      <c r="A49" s="749"/>
      <c r="B49" s="59"/>
      <c r="C49" s="49" t="s">
        <v>297</v>
      </c>
      <c r="D49" s="832" t="s">
        <v>298</v>
      </c>
      <c r="E49" s="833"/>
      <c r="F49" s="833"/>
      <c r="G49" s="833"/>
      <c r="H49" s="833"/>
      <c r="I49" s="833"/>
      <c r="J49" s="60" t="s">
        <v>80</v>
      </c>
      <c r="K49" s="43">
        <v>490</v>
      </c>
      <c r="L49" s="2">
        <f>K49/1.18</f>
        <v>415.25423728813564</v>
      </c>
      <c r="M49" s="8" t="e">
        <f>#REF!/1.18</f>
        <v>#REF!</v>
      </c>
    </row>
    <row r="50" spans="1:13" ht="58.5" customHeight="1" thickBot="1">
      <c r="A50" s="749"/>
      <c r="B50" s="721"/>
      <c r="C50" s="723" t="s">
        <v>299</v>
      </c>
      <c r="D50" s="725" t="s">
        <v>301</v>
      </c>
      <c r="E50" s="726"/>
      <c r="F50" s="726"/>
      <c r="G50" s="726"/>
      <c r="H50" s="726"/>
      <c r="I50" s="907"/>
      <c r="J50" s="60" t="s">
        <v>80</v>
      </c>
      <c r="K50" s="43">
        <v>500</v>
      </c>
      <c r="L50" s="2">
        <f>K50/1.18</f>
        <v>423.72881355932208</v>
      </c>
      <c r="M50" s="8"/>
    </row>
    <row r="51" spans="1:13" ht="58.5" customHeight="1" thickBot="1">
      <c r="A51" s="749"/>
      <c r="B51" s="744"/>
      <c r="C51" s="745"/>
      <c r="D51" s="737"/>
      <c r="E51" s="738"/>
      <c r="F51" s="738"/>
      <c r="G51" s="738"/>
      <c r="H51" s="738"/>
      <c r="I51" s="908"/>
      <c r="J51" s="60" t="s">
        <v>135</v>
      </c>
      <c r="K51" s="43">
        <v>2370</v>
      </c>
      <c r="L51" s="2">
        <f>K51/1.18</f>
        <v>2008.4745762711866</v>
      </c>
      <c r="M51" s="8" t="e">
        <f>#REF!/1.18</f>
        <v>#REF!</v>
      </c>
    </row>
    <row r="52" spans="1:13" ht="111" customHeight="1" thickBot="1">
      <c r="A52" s="749"/>
      <c r="B52" s="59"/>
      <c r="C52" s="49" t="s">
        <v>300</v>
      </c>
      <c r="D52" s="832" t="s">
        <v>302</v>
      </c>
      <c r="E52" s="833"/>
      <c r="F52" s="833"/>
      <c r="G52" s="833"/>
      <c r="H52" s="833"/>
      <c r="I52" s="833"/>
      <c r="J52" s="60" t="s">
        <v>80</v>
      </c>
      <c r="K52" s="43">
        <v>550</v>
      </c>
      <c r="L52" s="2">
        <f>K52/1.18</f>
        <v>466.10169491525426</v>
      </c>
      <c r="M52" s="8" t="e">
        <f>#REF!/1.18</f>
        <v>#REF!</v>
      </c>
    </row>
  </sheetData>
  <sheetProtection selectLockedCells="1" selectUnlockedCells="1"/>
  <mergeCells count="53">
    <mergeCell ref="A1:A52"/>
    <mergeCell ref="B4:G4"/>
    <mergeCell ref="H4:K4"/>
    <mergeCell ref="B1:C2"/>
    <mergeCell ref="D1:H2"/>
    <mergeCell ref="I1:K2"/>
    <mergeCell ref="B35:B36"/>
    <mergeCell ref="C27:C29"/>
    <mergeCell ref="D27:I29"/>
    <mergeCell ref="D6:I6"/>
    <mergeCell ref="D15:I18"/>
    <mergeCell ref="B19:B22"/>
    <mergeCell ref="C19:C22"/>
    <mergeCell ref="D19:I22"/>
    <mergeCell ref="C23:C26"/>
    <mergeCell ref="D23:I26"/>
    <mergeCell ref="D52:I52"/>
    <mergeCell ref="B3:D3"/>
    <mergeCell ref="E3:G3"/>
    <mergeCell ref="H3:I3"/>
    <mergeCell ref="D8:I11"/>
    <mergeCell ref="B12:B14"/>
    <mergeCell ref="C12:C14"/>
    <mergeCell ref="D12:I14"/>
    <mergeCell ref="B8:B11"/>
    <mergeCell ref="C8:C11"/>
    <mergeCell ref="B32:B34"/>
    <mergeCell ref="B50:B51"/>
    <mergeCell ref="C50:C51"/>
    <mergeCell ref="D50:I51"/>
    <mergeCell ref="D35:I36"/>
    <mergeCell ref="B30:B31"/>
    <mergeCell ref="B27:B29"/>
    <mergeCell ref="C35:C36"/>
    <mergeCell ref="B48:K48"/>
    <mergeCell ref="D49:I49"/>
    <mergeCell ref="B39:B47"/>
    <mergeCell ref="C30:C31"/>
    <mergeCell ref="D30:I31"/>
    <mergeCell ref="C32:C34"/>
    <mergeCell ref="D32:I34"/>
    <mergeCell ref="D38:I38"/>
    <mergeCell ref="J45:J47"/>
    <mergeCell ref="D39:H47"/>
    <mergeCell ref="C39:C47"/>
    <mergeCell ref="J39:J41"/>
    <mergeCell ref="D37:I37"/>
    <mergeCell ref="J42:J44"/>
    <mergeCell ref="J3:O3"/>
    <mergeCell ref="B7:K7"/>
    <mergeCell ref="B23:B26"/>
    <mergeCell ref="B15:B18"/>
    <mergeCell ref="C15:C18"/>
  </mergeCells>
  <pageMargins left="0.43307086614173229" right="0.23622047244094491" top="0.74803149606299213" bottom="0.74803149606299213" header="0.31496062992125984" footer="0.31496062992125984"/>
  <pageSetup paperSize="9" scale="50" fitToHeight="0" orientation="portrait" horizontalDpi="4294967293"/>
  <headerFooter differentOddEven="1" alignWithMargins="0"/>
  <drawing r:id="rId1"/>
</worksheet>
</file>

<file path=xl/worksheets/sheet10.xml><?xml version="1.0" encoding="utf-8"?>
<worksheet xmlns="http://schemas.openxmlformats.org/spreadsheetml/2006/main" xmlns:r="http://schemas.openxmlformats.org/officeDocument/2006/relationships">
  <sheetPr enableFormatConditionsCalculation="0">
    <tabColor theme="7" tint="0.59999389629810485"/>
    <pageSetUpPr fitToPage="1"/>
  </sheetPr>
  <dimension ref="A1:O16"/>
  <sheetViews>
    <sheetView zoomScale="70" zoomScaleNormal="70" workbookViewId="0">
      <selection activeCell="B1" sqref="B1:C2"/>
    </sheetView>
  </sheetViews>
  <sheetFormatPr defaultColWidth="9.140625" defaultRowHeight="12.75"/>
  <cols>
    <col min="1" max="1" width="3.42578125" style="1" customWidth="1"/>
    <col min="2" max="2" width="16.85546875" style="1" customWidth="1"/>
    <col min="3" max="3" width="39.85546875" style="1" customWidth="1"/>
    <col min="4" max="4" width="25.85546875" style="1" customWidth="1"/>
    <col min="5" max="5" width="16.140625" style="1" customWidth="1"/>
    <col min="6" max="6" width="17" style="1" customWidth="1"/>
    <col min="7" max="7" width="13.85546875" style="1" customWidth="1"/>
    <col min="8" max="8" width="13.28515625" style="1" customWidth="1"/>
    <col min="9" max="9" width="20.7109375" style="1" customWidth="1"/>
    <col min="10" max="10" width="13.28515625" style="1" customWidth="1"/>
    <col min="11" max="11" width="15" style="3" customWidth="1"/>
    <col min="12" max="12" width="14.42578125" style="3" customWidth="1"/>
    <col min="13" max="13" width="9.7109375" style="2" hidden="1" customWidth="1"/>
    <col min="14" max="14" width="9.42578125" style="2" hidden="1" customWidth="1"/>
    <col min="15" max="15" width="0.140625" style="1" customWidth="1"/>
    <col min="16" max="16384" width="9.140625" style="1"/>
  </cols>
  <sheetData>
    <row r="1" spans="1:15" ht="56.25" customHeight="1">
      <c r="A1" s="459" t="s">
        <v>145</v>
      </c>
      <c r="B1" s="462" t="s">
        <v>19</v>
      </c>
      <c r="C1" s="463"/>
      <c r="D1" s="716" t="s">
        <v>146</v>
      </c>
      <c r="E1" s="716"/>
      <c r="F1" s="716"/>
      <c r="G1" s="716"/>
      <c r="H1" s="716"/>
      <c r="I1" s="716"/>
      <c r="J1" s="929"/>
      <c r="K1" s="929"/>
      <c r="L1" s="930"/>
    </row>
    <row r="2" spans="1:15" ht="54" customHeight="1" thickBot="1">
      <c r="A2" s="460"/>
      <c r="B2" s="464"/>
      <c r="C2" s="465"/>
      <c r="D2" s="843"/>
      <c r="E2" s="843"/>
      <c r="F2" s="843"/>
      <c r="G2" s="843"/>
      <c r="H2" s="843"/>
      <c r="I2" s="843"/>
      <c r="J2" s="931"/>
      <c r="K2" s="931"/>
      <c r="L2" s="932"/>
    </row>
    <row r="3" spans="1:15" ht="59.25" customHeight="1" thickBot="1">
      <c r="A3" s="460"/>
      <c r="B3" s="471" t="s">
        <v>550</v>
      </c>
      <c r="C3" s="471"/>
      <c r="D3" s="471"/>
      <c r="E3" s="472" t="s">
        <v>551</v>
      </c>
      <c r="F3" s="473"/>
      <c r="G3" s="474"/>
      <c r="H3" s="495" t="s">
        <v>521</v>
      </c>
      <c r="I3" s="495"/>
      <c r="J3" s="910" t="s">
        <v>521</v>
      </c>
      <c r="K3" s="911"/>
      <c r="L3" s="911"/>
      <c r="M3" s="911"/>
      <c r="N3" s="911"/>
      <c r="O3" s="912"/>
    </row>
    <row r="4" spans="1:15" ht="49.5" customHeight="1" thickBot="1">
      <c r="A4" s="460"/>
      <c r="B4" s="475" t="s">
        <v>147</v>
      </c>
      <c r="C4" s="476"/>
      <c r="D4" s="476"/>
      <c r="E4" s="476"/>
      <c r="F4" s="476"/>
      <c r="G4" s="477"/>
      <c r="H4" s="478" t="s">
        <v>871</v>
      </c>
      <c r="I4" s="479"/>
      <c r="J4" s="479"/>
      <c r="K4" s="479"/>
      <c r="L4" s="585"/>
    </row>
    <row r="5" spans="1:15" ht="0.6" hidden="1" customHeight="1">
      <c r="A5" s="460"/>
      <c r="B5" s="16"/>
      <c r="C5" s="15"/>
      <c r="D5" s="14"/>
      <c r="E5" s="14"/>
      <c r="F5" s="14"/>
      <c r="G5" s="14"/>
      <c r="H5" s="14"/>
      <c r="I5" s="13"/>
      <c r="J5" s="13"/>
      <c r="K5" s="13"/>
      <c r="L5" s="12"/>
    </row>
    <row r="6" spans="1:15" ht="37.700000000000003" customHeight="1" thickBot="1">
      <c r="A6" s="460"/>
      <c r="B6" s="19" t="s">
        <v>27</v>
      </c>
      <c r="C6" s="20" t="s">
        <v>12</v>
      </c>
      <c r="D6" s="731" t="s">
        <v>14</v>
      </c>
      <c r="E6" s="732"/>
      <c r="F6" s="732"/>
      <c r="G6" s="732"/>
      <c r="H6" s="732"/>
      <c r="I6" s="22" t="s">
        <v>28</v>
      </c>
      <c r="J6" s="21" t="s">
        <v>42</v>
      </c>
      <c r="K6" s="22" t="s">
        <v>77</v>
      </c>
      <c r="L6" s="22" t="s">
        <v>43</v>
      </c>
    </row>
    <row r="7" spans="1:15" ht="21" customHeight="1">
      <c r="A7" s="460"/>
      <c r="B7" s="926" t="s">
        <v>148</v>
      </c>
      <c r="C7" s="927"/>
      <c r="D7" s="927"/>
      <c r="E7" s="927"/>
      <c r="F7" s="927"/>
      <c r="G7" s="927"/>
      <c r="H7" s="927"/>
      <c r="I7" s="927"/>
      <c r="J7" s="927"/>
      <c r="K7" s="927"/>
      <c r="L7" s="928"/>
    </row>
    <row r="8" spans="1:15" ht="52.5" customHeight="1">
      <c r="A8" s="761"/>
      <c r="B8" s="668"/>
      <c r="C8" s="666" t="s">
        <v>150</v>
      </c>
      <c r="D8" s="665" t="s">
        <v>151</v>
      </c>
      <c r="E8" s="665"/>
      <c r="F8" s="665"/>
      <c r="G8" s="665"/>
      <c r="H8" s="665"/>
      <c r="I8" s="925" t="s">
        <v>420</v>
      </c>
      <c r="J8" s="10" t="s">
        <v>84</v>
      </c>
      <c r="K8" s="924" t="s">
        <v>92</v>
      </c>
      <c r="L8" s="9">
        <v>2020</v>
      </c>
      <c r="M8" s="2">
        <f>L8/1.18</f>
        <v>1711.8644067796611</v>
      </c>
      <c r="N8" s="8">
        <f>K8/1.18</f>
        <v>4.0607344632768362E-2</v>
      </c>
    </row>
    <row r="9" spans="1:15" ht="52.5" customHeight="1">
      <c r="A9" s="761"/>
      <c r="B9" s="668"/>
      <c r="C9" s="666"/>
      <c r="D9" s="665"/>
      <c r="E9" s="665"/>
      <c r="F9" s="665"/>
      <c r="G9" s="665"/>
      <c r="H9" s="665"/>
      <c r="I9" s="643"/>
      <c r="J9" s="922" t="s">
        <v>55</v>
      </c>
      <c r="K9" s="920"/>
      <c r="L9" s="923">
        <v>9650</v>
      </c>
      <c r="M9" s="2">
        <f>L9/1.18</f>
        <v>8177.9661016949158</v>
      </c>
      <c r="N9" s="8">
        <f>K9/1.18</f>
        <v>0</v>
      </c>
    </row>
    <row r="10" spans="1:15" ht="52.5" customHeight="1" thickBot="1">
      <c r="A10" s="761"/>
      <c r="B10" s="686"/>
      <c r="C10" s="786"/>
      <c r="D10" s="788"/>
      <c r="E10" s="788"/>
      <c r="F10" s="788"/>
      <c r="G10" s="788"/>
      <c r="H10" s="788"/>
      <c r="I10" s="644"/>
      <c r="J10" s="754"/>
      <c r="K10" s="934"/>
      <c r="L10" s="751"/>
      <c r="M10" s="2">
        <f>L10/1.18</f>
        <v>0</v>
      </c>
      <c r="N10" s="8">
        <f>K10/1.18</f>
        <v>0</v>
      </c>
    </row>
    <row r="11" spans="1:15" ht="21" customHeight="1" thickBot="1">
      <c r="A11" s="761"/>
      <c r="B11" s="913" t="s">
        <v>152</v>
      </c>
      <c r="C11" s="914"/>
      <c r="D11" s="914"/>
      <c r="E11" s="914"/>
      <c r="F11" s="914"/>
      <c r="G11" s="914"/>
      <c r="H11" s="914"/>
      <c r="I11" s="914"/>
      <c r="J11" s="914"/>
      <c r="K11" s="914"/>
      <c r="L11" s="915"/>
    </row>
    <row r="12" spans="1:15" ht="48.75" customHeight="1">
      <c r="A12" s="761"/>
      <c r="B12" s="841"/>
      <c r="C12" s="723" t="s">
        <v>153</v>
      </c>
      <c r="D12" s="916" t="s">
        <v>154</v>
      </c>
      <c r="E12" s="916"/>
      <c r="F12" s="916"/>
      <c r="G12" s="916"/>
      <c r="H12" s="916"/>
      <c r="I12" s="917" t="s">
        <v>149</v>
      </c>
      <c r="J12" s="742" t="s">
        <v>84</v>
      </c>
      <c r="K12" s="919" t="s">
        <v>102</v>
      </c>
      <c r="L12" s="740">
        <v>1800</v>
      </c>
      <c r="M12" s="2">
        <f>L12/1.18</f>
        <v>1525.4237288135594</v>
      </c>
      <c r="N12" s="8">
        <f>K12/1.18</f>
        <v>3.7664783427495296E-2</v>
      </c>
    </row>
    <row r="13" spans="1:15" ht="48.75" customHeight="1">
      <c r="A13" s="761"/>
      <c r="B13" s="668"/>
      <c r="C13" s="724"/>
      <c r="D13" s="665"/>
      <c r="E13" s="665"/>
      <c r="F13" s="665"/>
      <c r="G13" s="665"/>
      <c r="H13" s="665"/>
      <c r="I13" s="571"/>
      <c r="J13" s="918"/>
      <c r="K13" s="920"/>
      <c r="L13" s="933"/>
      <c r="M13" s="2">
        <f>L13/1.18</f>
        <v>0</v>
      </c>
      <c r="N13" s="8">
        <f>K13/1.18</f>
        <v>0</v>
      </c>
    </row>
    <row r="14" spans="1:15" ht="48.75" customHeight="1">
      <c r="A14" s="761"/>
      <c r="B14" s="668"/>
      <c r="C14" s="724"/>
      <c r="D14" s="665"/>
      <c r="E14" s="665"/>
      <c r="F14" s="665"/>
      <c r="G14" s="665"/>
      <c r="H14" s="665"/>
      <c r="I14" s="787"/>
      <c r="J14" s="743"/>
      <c r="K14" s="921"/>
      <c r="L14" s="741"/>
      <c r="M14" s="2">
        <f>L14/1.18</f>
        <v>0</v>
      </c>
      <c r="N14" s="8">
        <f>K14/1.18</f>
        <v>0</v>
      </c>
    </row>
    <row r="15" spans="1:15" ht="57" customHeight="1">
      <c r="A15" s="761"/>
      <c r="B15" s="668"/>
      <c r="C15" s="752" t="s">
        <v>156</v>
      </c>
      <c r="D15" s="665" t="s">
        <v>157</v>
      </c>
      <c r="E15" s="665"/>
      <c r="F15" s="665"/>
      <c r="G15" s="665"/>
      <c r="H15" s="665"/>
      <c r="I15" s="570" t="s">
        <v>149</v>
      </c>
      <c r="J15" s="24" t="s">
        <v>155</v>
      </c>
      <c r="K15" s="924" t="s">
        <v>88</v>
      </c>
      <c r="L15" s="140">
        <v>4300</v>
      </c>
      <c r="M15" s="2">
        <f>L15/1.18</f>
        <v>3644.0677966101698</v>
      </c>
      <c r="N15" s="8">
        <f>K15/1.18</f>
        <v>4.64924670433145E-2</v>
      </c>
    </row>
    <row r="16" spans="1:15" ht="57" customHeight="1">
      <c r="A16" s="761"/>
      <c r="B16" s="668"/>
      <c r="C16" s="747"/>
      <c r="D16" s="665"/>
      <c r="E16" s="665"/>
      <c r="F16" s="665"/>
      <c r="G16" s="665"/>
      <c r="H16" s="665"/>
      <c r="I16" s="787"/>
      <c r="J16" s="456" t="s">
        <v>84</v>
      </c>
      <c r="K16" s="921"/>
      <c r="L16" s="141">
        <v>8500</v>
      </c>
      <c r="M16" s="2">
        <f>L16/1.18</f>
        <v>7203.3898305084749</v>
      </c>
      <c r="N16" s="8">
        <f>K16/1.18</f>
        <v>0</v>
      </c>
    </row>
  </sheetData>
  <sheetProtection selectLockedCells="1" selectUnlockedCells="1"/>
  <mergeCells count="32">
    <mergeCell ref="A1:A16"/>
    <mergeCell ref="B1:C2"/>
    <mergeCell ref="D1:I2"/>
    <mergeCell ref="B4:G4"/>
    <mergeCell ref="H4:L4"/>
    <mergeCell ref="D6:H6"/>
    <mergeCell ref="I8:I10"/>
    <mergeCell ref="B7:L7"/>
    <mergeCell ref="J1:L2"/>
    <mergeCell ref="L12:L14"/>
    <mergeCell ref="B3:D3"/>
    <mergeCell ref="E3:G3"/>
    <mergeCell ref="H3:I3"/>
    <mergeCell ref="K8:K10"/>
    <mergeCell ref="B15:B16"/>
    <mergeCell ref="C15:C16"/>
    <mergeCell ref="D15:H16"/>
    <mergeCell ref="I15:I16"/>
    <mergeCell ref="K15:K16"/>
    <mergeCell ref="B8:B10"/>
    <mergeCell ref="C8:C10"/>
    <mergeCell ref="D8:H10"/>
    <mergeCell ref="J3:O3"/>
    <mergeCell ref="B11:L11"/>
    <mergeCell ref="B12:B14"/>
    <mergeCell ref="C12:C14"/>
    <mergeCell ref="D12:H14"/>
    <mergeCell ref="I12:I14"/>
    <mergeCell ref="J12:J14"/>
    <mergeCell ref="K12:K14"/>
    <mergeCell ref="J9:J10"/>
    <mergeCell ref="L9:L10"/>
  </mergeCells>
  <hyperlinks>
    <hyperlink ref="E3" r:id="rId1"/>
    <hyperlink ref="F3" r:id="rId2" display="mailto:info@rubezhspb.ru?subject=%D0%97%D0%90%D0%9F%D0%A0%D0%9E%D0%A1"/>
    <hyperlink ref="G3" r:id="rId3" display="mailto:info@rubezhspb.ru?subject=%D0%97%D0%90%D0%9F%D0%A0%D0%9E%D0%A1"/>
    <hyperlink ref="H3" r:id="rId4"/>
    <hyperlink ref="I3" r:id="rId5" display="http://rubezhspb.ru/"/>
    <hyperlink ref="J3" r:id="rId6"/>
    <hyperlink ref="K3" r:id="rId7" display="http://rubezhspb.ru/"/>
    <hyperlink ref="L3" r:id="rId8" display="http://rubezhspb.ru/"/>
    <hyperlink ref="M3" r:id="rId9" display="http://rubezhspb.ru/"/>
    <hyperlink ref="N3" r:id="rId10" display="http://rubezhspb.ru/"/>
    <hyperlink ref="O3" r:id="rId11" display="http://rubezhspb.ru/"/>
  </hyperlinks>
  <pageMargins left="0.43307086614173229" right="0.23622047244094491" top="0.74803149606299213" bottom="0.74803149606299213" header="0.31496062992125984" footer="0.31496062992125984"/>
  <pageSetup paperSize="9" scale="46" fitToHeight="0" orientation="portrait" r:id="rId12"/>
  <headerFooter differentOddEven="1" alignWithMargins="0"/>
  <drawing r:id="rId13"/>
</worksheet>
</file>

<file path=xl/worksheets/sheet11.xml><?xml version="1.0" encoding="utf-8"?>
<worksheet xmlns="http://schemas.openxmlformats.org/spreadsheetml/2006/main" xmlns:r="http://schemas.openxmlformats.org/officeDocument/2006/relationships">
  <sheetPr enableFormatConditionsCalculation="0">
    <tabColor rgb="FF00B050"/>
    <pageSetUpPr fitToPage="1"/>
  </sheetPr>
  <dimension ref="A1:O22"/>
  <sheetViews>
    <sheetView zoomScale="70" zoomScaleNormal="70" workbookViewId="0">
      <selection activeCell="L10" sqref="L10"/>
    </sheetView>
  </sheetViews>
  <sheetFormatPr defaultColWidth="9.140625" defaultRowHeight="12.75"/>
  <cols>
    <col min="1" max="1" width="3.42578125" style="1" customWidth="1"/>
    <col min="2" max="2" width="19.7109375" style="1" customWidth="1"/>
    <col min="3" max="3" width="35.7109375" style="1" customWidth="1"/>
    <col min="4" max="4" width="25.85546875" style="1" customWidth="1"/>
    <col min="5" max="5" width="16.140625" style="1" customWidth="1"/>
    <col min="6" max="6" width="17" style="1" customWidth="1"/>
    <col min="7" max="7" width="22.140625" style="1" customWidth="1"/>
    <col min="8" max="9" width="19.42578125" style="3" customWidth="1"/>
    <col min="10" max="10" width="19.42578125" style="1" customWidth="1"/>
    <col min="11" max="15" width="9.140625" style="1" hidden="1" customWidth="1"/>
    <col min="16" max="16384" width="9.140625" style="1"/>
  </cols>
  <sheetData>
    <row r="1" spans="1:15" ht="56.25" customHeight="1">
      <c r="A1" s="459" t="s">
        <v>267</v>
      </c>
      <c r="B1" s="462" t="s">
        <v>19</v>
      </c>
      <c r="C1" s="463"/>
      <c r="D1" s="716" t="s">
        <v>262</v>
      </c>
      <c r="E1" s="716"/>
      <c r="F1" s="716"/>
      <c r="G1" s="716"/>
      <c r="H1" s="716"/>
      <c r="I1" s="716"/>
      <c r="J1" s="718"/>
    </row>
    <row r="2" spans="1:15" ht="54" customHeight="1" thickBot="1">
      <c r="A2" s="460"/>
      <c r="B2" s="464"/>
      <c r="C2" s="465"/>
      <c r="D2" s="843"/>
      <c r="E2" s="843"/>
      <c r="F2" s="843"/>
      <c r="G2" s="843"/>
      <c r="H2" s="717"/>
      <c r="I2" s="717"/>
      <c r="J2" s="719"/>
    </row>
    <row r="3" spans="1:15" ht="60.75" customHeight="1" thickBot="1">
      <c r="A3" s="460"/>
      <c r="B3" s="951" t="s">
        <v>528</v>
      </c>
      <c r="C3" s="952"/>
      <c r="D3" s="953"/>
      <c r="E3" s="943" t="s">
        <v>520</v>
      </c>
      <c r="F3" s="848"/>
      <c r="G3" s="944"/>
      <c r="H3" s="954" t="s">
        <v>521</v>
      </c>
      <c r="I3" s="944"/>
      <c r="J3" s="846" t="s">
        <v>522</v>
      </c>
      <c r="K3" s="846"/>
      <c r="L3" s="846"/>
      <c r="M3" s="846"/>
      <c r="N3" s="846"/>
      <c r="O3" s="846"/>
    </row>
    <row r="4" spans="1:15" ht="49.5" customHeight="1" thickBot="1">
      <c r="A4" s="460"/>
      <c r="B4" s="475" t="s">
        <v>263</v>
      </c>
      <c r="C4" s="476"/>
      <c r="D4" s="476"/>
      <c r="E4" s="476"/>
      <c r="F4" s="476"/>
      <c r="G4" s="477"/>
      <c r="H4" s="939" t="str">
        <f>'Общая инф-я'!H4:L4</f>
        <v>Цены действительны с 01 января 2021 г.</v>
      </c>
      <c r="I4" s="940"/>
      <c r="J4" s="941"/>
    </row>
    <row r="5" spans="1:15" ht="0.6" hidden="1" customHeight="1">
      <c r="A5" s="460"/>
      <c r="B5" s="16"/>
      <c r="C5" s="15"/>
      <c r="D5" s="14"/>
      <c r="E5" s="14"/>
      <c r="F5" s="14"/>
      <c r="G5" s="14"/>
      <c r="H5" s="13"/>
      <c r="I5" s="12"/>
      <c r="J5" s="52"/>
    </row>
    <row r="6" spans="1:15" ht="37.700000000000003" customHeight="1">
      <c r="A6" s="460"/>
      <c r="B6" s="942" t="s">
        <v>27</v>
      </c>
      <c r="C6" s="935" t="s">
        <v>12</v>
      </c>
      <c r="D6" s="945" t="s">
        <v>14</v>
      </c>
      <c r="E6" s="946"/>
      <c r="F6" s="946"/>
      <c r="G6" s="947"/>
      <c r="H6" s="937" t="s">
        <v>163</v>
      </c>
      <c r="I6" s="937" t="s">
        <v>158</v>
      </c>
      <c r="J6" s="937" t="s">
        <v>208</v>
      </c>
    </row>
    <row r="7" spans="1:15" ht="37.700000000000003" customHeight="1" thickBot="1">
      <c r="A7" s="460"/>
      <c r="B7" s="936"/>
      <c r="C7" s="936"/>
      <c r="D7" s="948"/>
      <c r="E7" s="949"/>
      <c r="F7" s="949"/>
      <c r="G7" s="950"/>
      <c r="H7" s="938"/>
      <c r="I7" s="938"/>
      <c r="J7" s="938"/>
    </row>
    <row r="8" spans="1:15" ht="21" customHeight="1" thickBot="1">
      <c r="A8" s="460"/>
      <c r="B8" s="567" t="s">
        <v>260</v>
      </c>
      <c r="C8" s="568"/>
      <c r="D8" s="568"/>
      <c r="E8" s="568"/>
      <c r="F8" s="568"/>
      <c r="G8" s="568"/>
      <c r="H8" s="568"/>
      <c r="I8" s="568"/>
      <c r="J8" s="569"/>
    </row>
    <row r="9" spans="1:15" ht="120" customHeight="1" thickBot="1">
      <c r="A9" s="460"/>
      <c r="B9" s="46"/>
      <c r="C9" s="44" t="s">
        <v>264</v>
      </c>
      <c r="D9" s="832" t="s">
        <v>270</v>
      </c>
      <c r="E9" s="833"/>
      <c r="F9" s="833"/>
      <c r="G9" s="834"/>
      <c r="H9" s="47" t="s">
        <v>265</v>
      </c>
      <c r="I9" s="45">
        <v>220</v>
      </c>
      <c r="J9" s="45">
        <v>6600</v>
      </c>
    </row>
    <row r="10" spans="1:15" ht="120" customHeight="1" thickBot="1">
      <c r="A10" s="460"/>
      <c r="B10" s="46"/>
      <c r="C10" s="44" t="s">
        <v>264</v>
      </c>
      <c r="D10" s="725" t="s">
        <v>271</v>
      </c>
      <c r="E10" s="726"/>
      <c r="F10" s="726"/>
      <c r="G10" s="727"/>
      <c r="H10" s="47" t="s">
        <v>266</v>
      </c>
      <c r="I10" s="45">
        <v>240</v>
      </c>
      <c r="J10" s="45">
        <v>7680</v>
      </c>
    </row>
    <row r="11" spans="1:15" ht="21" customHeight="1" thickBot="1">
      <c r="A11" s="460"/>
      <c r="B11" s="913" t="s">
        <v>261</v>
      </c>
      <c r="C11" s="914"/>
      <c r="D11" s="914"/>
      <c r="E11" s="914"/>
      <c r="F11" s="914"/>
      <c r="G11" s="914"/>
      <c r="H11" s="914"/>
      <c r="I11" s="914"/>
      <c r="J11" s="915"/>
    </row>
    <row r="12" spans="1:15" ht="120" customHeight="1" thickBot="1">
      <c r="A12" s="460"/>
      <c r="B12" s="46"/>
      <c r="C12" s="44" t="s">
        <v>264</v>
      </c>
      <c r="D12" s="832" t="s">
        <v>268</v>
      </c>
      <c r="E12" s="833"/>
      <c r="F12" s="833"/>
      <c r="G12" s="834"/>
      <c r="H12" s="47" t="s">
        <v>265</v>
      </c>
      <c r="I12" s="171">
        <v>220</v>
      </c>
      <c r="J12" s="171">
        <v>6600</v>
      </c>
    </row>
    <row r="13" spans="1:15" ht="120" customHeight="1" thickBot="1">
      <c r="A13" s="460"/>
      <c r="B13" s="48"/>
      <c r="C13" s="49" t="s">
        <v>264</v>
      </c>
      <c r="D13" s="832" t="s">
        <v>269</v>
      </c>
      <c r="E13" s="833"/>
      <c r="F13" s="833"/>
      <c r="G13" s="834"/>
      <c r="H13" s="50" t="s">
        <v>266</v>
      </c>
      <c r="I13" s="51">
        <v>240</v>
      </c>
      <c r="J13" s="51">
        <v>7680</v>
      </c>
    </row>
    <row r="14" spans="1:15" ht="120" customHeight="1"/>
    <row r="15" spans="1:15" ht="21" customHeight="1"/>
    <row r="16" spans="1:15" ht="120" customHeight="1"/>
    <row r="17" ht="120" customHeight="1"/>
    <row r="18" ht="21" customHeight="1"/>
    <row r="19" ht="120" customHeight="1"/>
    <row r="20" ht="120" customHeight="1"/>
    <row r="21" ht="21" customHeight="1"/>
    <row r="22" ht="120" customHeight="1"/>
  </sheetData>
  <sheetProtection selectLockedCells="1" selectUnlockedCells="1"/>
  <mergeCells count="22">
    <mergeCell ref="B6:B7"/>
    <mergeCell ref="B1:C2"/>
    <mergeCell ref="H1:J2"/>
    <mergeCell ref="B4:G4"/>
    <mergeCell ref="A1:A13"/>
    <mergeCell ref="B8:J8"/>
    <mergeCell ref="H6:H7"/>
    <mergeCell ref="D1:G2"/>
    <mergeCell ref="B11:J11"/>
    <mergeCell ref="E3:G3"/>
    <mergeCell ref="D6:G7"/>
    <mergeCell ref="B3:D3"/>
    <mergeCell ref="D13:G13"/>
    <mergeCell ref="D12:G12"/>
    <mergeCell ref="D10:G10"/>
    <mergeCell ref="H3:I3"/>
    <mergeCell ref="J3:O3"/>
    <mergeCell ref="C6:C7"/>
    <mergeCell ref="D9:G9"/>
    <mergeCell ref="J6:J7"/>
    <mergeCell ref="I6:I7"/>
    <mergeCell ref="H4:J4"/>
  </mergeCells>
  <pageMargins left="0.43307086614173229" right="0.23622047244094491" top="0.74803149606299213" bottom="0.74803149606299213" header="0.31496062992125984" footer="0.31496062992125984"/>
  <pageSetup paperSize="9" scale="48" fitToHeight="0" orientation="portrait" horizontalDpi="4294967293"/>
  <headerFooter differentOddEven="1" alignWithMargins="0"/>
  <drawing r:id="rId1"/>
</worksheet>
</file>

<file path=xl/worksheets/sheet12.xml><?xml version="1.0" encoding="utf-8"?>
<worksheet xmlns="http://schemas.openxmlformats.org/spreadsheetml/2006/main" xmlns:r="http://schemas.openxmlformats.org/officeDocument/2006/relationships">
  <sheetPr enableFormatConditionsCalculation="0">
    <tabColor rgb="FF00B050"/>
    <pageSetUpPr fitToPage="1"/>
  </sheetPr>
  <dimension ref="A1:K33"/>
  <sheetViews>
    <sheetView zoomScale="85" zoomScaleNormal="85" workbookViewId="0">
      <selection activeCell="H3" sqref="H3:K3"/>
    </sheetView>
  </sheetViews>
  <sheetFormatPr defaultColWidth="8.85546875" defaultRowHeight="15"/>
  <cols>
    <col min="1" max="1" width="2.7109375" customWidth="1"/>
    <col min="2" max="2" width="17.42578125" customWidth="1"/>
    <col min="3" max="3" width="24.140625" customWidth="1"/>
    <col min="4" max="4" width="38.42578125" customWidth="1"/>
    <col min="5" max="5" width="17.85546875" customWidth="1"/>
    <col min="6" max="6" width="16.42578125" customWidth="1"/>
    <col min="7" max="11" width="17.42578125" customWidth="1"/>
  </cols>
  <sheetData>
    <row r="1" spans="1:11" ht="82.5" customHeight="1" thickBot="1">
      <c r="A1" s="459" t="s">
        <v>378</v>
      </c>
      <c r="B1" s="961" t="s">
        <v>19</v>
      </c>
      <c r="C1" s="961"/>
      <c r="D1" s="958" t="s">
        <v>329</v>
      </c>
      <c r="E1" s="958"/>
      <c r="F1" s="958"/>
      <c r="G1" s="958"/>
      <c r="H1" s="958"/>
      <c r="I1" s="958"/>
      <c r="J1" s="958"/>
      <c r="K1" s="958"/>
    </row>
    <row r="2" spans="1:11" s="1" customFormat="1" ht="59.25" customHeight="1" thickBot="1">
      <c r="A2" s="460"/>
      <c r="B2" s="471" t="s">
        <v>550</v>
      </c>
      <c r="C2" s="471"/>
      <c r="D2" s="471"/>
      <c r="E2" s="472" t="s">
        <v>551</v>
      </c>
      <c r="F2" s="473"/>
      <c r="G2" s="474"/>
      <c r="H2" s="964" t="s">
        <v>521</v>
      </c>
      <c r="I2" s="965"/>
      <c r="J2" s="965"/>
      <c r="K2" s="966"/>
    </row>
    <row r="3" spans="1:11" ht="23.25" customHeight="1" thickBot="1">
      <c r="A3" s="460"/>
      <c r="B3" s="955" t="s">
        <v>328</v>
      </c>
      <c r="C3" s="956"/>
      <c r="D3" s="956"/>
      <c r="E3" s="956"/>
      <c r="F3" s="956"/>
      <c r="G3" s="957"/>
      <c r="H3" s="967" t="s">
        <v>872</v>
      </c>
      <c r="I3" s="968"/>
      <c r="J3" s="968"/>
      <c r="K3" s="968"/>
    </row>
    <row r="4" spans="1:11" ht="26.25" customHeight="1">
      <c r="A4" s="460"/>
      <c r="B4" s="992"/>
      <c r="C4" s="976" t="s">
        <v>12</v>
      </c>
      <c r="D4" s="976" t="s">
        <v>14</v>
      </c>
      <c r="E4" s="976" t="s">
        <v>363</v>
      </c>
      <c r="F4" s="976" t="s">
        <v>330</v>
      </c>
      <c r="G4" s="959" t="s">
        <v>310</v>
      </c>
      <c r="H4" s="959"/>
      <c r="I4" s="959" t="s">
        <v>332</v>
      </c>
      <c r="J4" s="971" t="s">
        <v>313</v>
      </c>
      <c r="K4" s="969" t="s">
        <v>43</v>
      </c>
    </row>
    <row r="5" spans="1:11" ht="26.25" customHeight="1" thickBot="1">
      <c r="A5" s="460"/>
      <c r="B5" s="993"/>
      <c r="C5" s="963"/>
      <c r="D5" s="963"/>
      <c r="E5" s="963"/>
      <c r="F5" s="963"/>
      <c r="G5" s="72" t="s">
        <v>311</v>
      </c>
      <c r="H5" s="72" t="s">
        <v>312</v>
      </c>
      <c r="I5" s="960"/>
      <c r="J5" s="972"/>
      <c r="K5" s="970"/>
    </row>
    <row r="6" spans="1:11" ht="21.75" customHeight="1" thickBot="1">
      <c r="A6" s="460"/>
      <c r="B6" s="926" t="s">
        <v>331</v>
      </c>
      <c r="C6" s="927"/>
      <c r="D6" s="927"/>
      <c r="E6" s="927"/>
      <c r="F6" s="927"/>
      <c r="G6" s="927"/>
      <c r="H6" s="927"/>
      <c r="I6" s="927"/>
      <c r="J6" s="927"/>
      <c r="K6" s="928"/>
    </row>
    <row r="7" spans="1:11" ht="102.75" thickBot="1">
      <c r="A7" s="460"/>
      <c r="B7" s="84"/>
      <c r="C7" s="106" t="s">
        <v>402</v>
      </c>
      <c r="D7" s="85" t="s">
        <v>401</v>
      </c>
      <c r="E7" s="85" t="s">
        <v>403</v>
      </c>
      <c r="F7" s="99" t="s">
        <v>314</v>
      </c>
      <c r="G7" s="88" t="s">
        <v>405</v>
      </c>
      <c r="H7" s="99" t="s">
        <v>315</v>
      </c>
      <c r="I7" s="88" t="s">
        <v>404</v>
      </c>
      <c r="J7" s="347">
        <v>440</v>
      </c>
      <c r="K7" s="89">
        <f>J7*25</f>
        <v>11000</v>
      </c>
    </row>
    <row r="8" spans="1:11" ht="99.75" customHeight="1" thickBot="1">
      <c r="A8" s="460"/>
      <c r="B8" s="100"/>
      <c r="C8" s="454" t="s">
        <v>859</v>
      </c>
      <c r="D8" s="455" t="s">
        <v>858</v>
      </c>
      <c r="E8" s="102" t="s">
        <v>863</v>
      </c>
      <c r="F8" s="103" t="s">
        <v>860</v>
      </c>
      <c r="G8" s="104" t="s">
        <v>862</v>
      </c>
      <c r="H8" s="103" t="s">
        <v>315</v>
      </c>
      <c r="I8" s="104" t="s">
        <v>861</v>
      </c>
      <c r="J8" s="346">
        <v>680</v>
      </c>
      <c r="K8" s="89">
        <f>J8*20</f>
        <v>13600</v>
      </c>
    </row>
    <row r="9" spans="1:11" ht="115.5" thickBot="1">
      <c r="A9" s="460"/>
      <c r="B9" s="100"/>
      <c r="C9" s="105" t="s">
        <v>364</v>
      </c>
      <c r="D9" s="101" t="s">
        <v>400</v>
      </c>
      <c r="E9" s="102" t="s">
        <v>407</v>
      </c>
      <c r="F9" s="122" t="s">
        <v>856</v>
      </c>
      <c r="G9" s="104" t="s">
        <v>406</v>
      </c>
      <c r="H9" s="103" t="s">
        <v>315</v>
      </c>
      <c r="I9" s="104" t="s">
        <v>351</v>
      </c>
      <c r="J9" s="346">
        <v>560</v>
      </c>
      <c r="K9" s="89">
        <f>J9*23</f>
        <v>12880</v>
      </c>
    </row>
    <row r="10" spans="1:11" ht="123" customHeight="1" thickBot="1">
      <c r="A10" s="460"/>
      <c r="B10" s="84"/>
      <c r="C10" s="106" t="s">
        <v>857</v>
      </c>
      <c r="D10" s="85" t="s">
        <v>518</v>
      </c>
      <c r="E10" s="86" t="s">
        <v>315</v>
      </c>
      <c r="F10" s="174" t="s">
        <v>856</v>
      </c>
      <c r="G10" s="88">
        <v>0.17</v>
      </c>
      <c r="H10" s="99" t="s">
        <v>315</v>
      </c>
      <c r="I10" s="88" t="s">
        <v>350</v>
      </c>
      <c r="J10" s="347">
        <v>450</v>
      </c>
      <c r="K10" s="89">
        <f>J10*25</f>
        <v>11250</v>
      </c>
    </row>
    <row r="11" spans="1:11" ht="108.75" customHeight="1" thickBot="1">
      <c r="A11" s="460"/>
      <c r="B11" s="100"/>
      <c r="C11" s="105" t="s">
        <v>408</v>
      </c>
      <c r="D11" s="101" t="s">
        <v>853</v>
      </c>
      <c r="E11" s="85" t="s">
        <v>409</v>
      </c>
      <c r="F11" s="103" t="s">
        <v>854</v>
      </c>
      <c r="G11" s="104" t="s">
        <v>855</v>
      </c>
      <c r="H11" s="103" t="s">
        <v>315</v>
      </c>
      <c r="I11" s="104" t="s">
        <v>349</v>
      </c>
      <c r="J11" s="346">
        <v>145</v>
      </c>
      <c r="K11" s="89">
        <f>J11*12</f>
        <v>1740</v>
      </c>
    </row>
    <row r="12" spans="1:11" ht="20.25" thickBot="1">
      <c r="A12" s="460"/>
      <c r="B12" s="977" t="s">
        <v>317</v>
      </c>
      <c r="C12" s="978"/>
      <c r="D12" s="978"/>
      <c r="E12" s="978"/>
      <c r="F12" s="978"/>
      <c r="G12" s="978"/>
      <c r="H12" s="978"/>
      <c r="I12" s="978"/>
      <c r="J12" s="979"/>
      <c r="K12" s="343"/>
    </row>
    <row r="13" spans="1:11" ht="117" thickBot="1">
      <c r="A13" s="460"/>
      <c r="B13" s="84"/>
      <c r="C13" s="106" t="s">
        <v>365</v>
      </c>
      <c r="D13" s="85" t="s">
        <v>335</v>
      </c>
      <c r="E13" s="86" t="s">
        <v>334</v>
      </c>
      <c r="F13" s="99" t="s">
        <v>316</v>
      </c>
      <c r="G13" s="88" t="s">
        <v>336</v>
      </c>
      <c r="H13" s="99" t="s">
        <v>315</v>
      </c>
      <c r="I13" s="88" t="s">
        <v>350</v>
      </c>
      <c r="J13" s="347">
        <v>490</v>
      </c>
      <c r="K13" s="89">
        <f>J13*25</f>
        <v>12250</v>
      </c>
    </row>
    <row r="14" spans="1:11" ht="20.25" thickBot="1">
      <c r="A14" s="460"/>
      <c r="B14" s="827" t="s">
        <v>318</v>
      </c>
      <c r="C14" s="828"/>
      <c r="D14" s="828"/>
      <c r="E14" s="828"/>
      <c r="F14" s="828"/>
      <c r="G14" s="828"/>
      <c r="H14" s="828"/>
      <c r="I14" s="828"/>
      <c r="J14" s="980"/>
      <c r="K14" s="344"/>
    </row>
    <row r="15" spans="1:11" ht="115.5" customHeight="1" thickBot="1">
      <c r="A15" s="460"/>
      <c r="B15" s="84"/>
      <c r="C15" s="106" t="s">
        <v>366</v>
      </c>
      <c r="D15" s="85" t="s">
        <v>410</v>
      </c>
      <c r="E15" s="86" t="s">
        <v>864</v>
      </c>
      <c r="F15" s="99" t="s">
        <v>319</v>
      </c>
      <c r="G15" s="88" t="s">
        <v>865</v>
      </c>
      <c r="H15" s="99" t="s">
        <v>315</v>
      </c>
      <c r="I15" s="88" t="s">
        <v>350</v>
      </c>
      <c r="J15" s="347">
        <v>490</v>
      </c>
      <c r="K15" s="89">
        <f>J15*25</f>
        <v>12250</v>
      </c>
    </row>
    <row r="16" spans="1:11" ht="20.25" thickBot="1">
      <c r="A16" s="460"/>
      <c r="B16" s="986" t="s">
        <v>320</v>
      </c>
      <c r="C16" s="987"/>
      <c r="D16" s="987"/>
      <c r="E16" s="987"/>
      <c r="F16" s="987"/>
      <c r="G16" s="987"/>
      <c r="H16" s="987"/>
      <c r="I16" s="987"/>
      <c r="J16" s="988"/>
      <c r="K16" s="341"/>
    </row>
    <row r="17" spans="1:11" ht="91.5" thickBot="1">
      <c r="A17" s="460"/>
      <c r="B17" s="84"/>
      <c r="C17" s="106" t="s">
        <v>367</v>
      </c>
      <c r="D17" s="85" t="s">
        <v>352</v>
      </c>
      <c r="E17" s="86" t="s">
        <v>321</v>
      </c>
      <c r="F17" s="99" t="s">
        <v>322</v>
      </c>
      <c r="G17" s="88" t="s">
        <v>411</v>
      </c>
      <c r="H17" s="99" t="s">
        <v>315</v>
      </c>
      <c r="I17" s="88" t="s">
        <v>353</v>
      </c>
      <c r="J17" s="347">
        <v>105</v>
      </c>
      <c r="K17" s="89">
        <f>J17*30</f>
        <v>3150</v>
      </c>
    </row>
    <row r="18" spans="1:11" ht="91.5" thickBot="1">
      <c r="A18" s="460"/>
      <c r="B18" s="78"/>
      <c r="C18" s="112" t="s">
        <v>368</v>
      </c>
      <c r="D18" s="79" t="s">
        <v>355</v>
      </c>
      <c r="E18" s="80" t="s">
        <v>321</v>
      </c>
      <c r="F18" s="113" t="s">
        <v>323</v>
      </c>
      <c r="G18" s="82" t="s">
        <v>412</v>
      </c>
      <c r="H18" s="113" t="s">
        <v>315</v>
      </c>
      <c r="I18" s="82" t="s">
        <v>354</v>
      </c>
      <c r="J18" s="348">
        <v>175</v>
      </c>
      <c r="K18" s="89">
        <f>J18*26</f>
        <v>4550</v>
      </c>
    </row>
    <row r="19" spans="1:11" ht="117" thickBot="1">
      <c r="A19" s="460"/>
      <c r="B19" s="96"/>
      <c r="C19" s="109" t="s">
        <v>369</v>
      </c>
      <c r="D19" s="962" t="s">
        <v>338</v>
      </c>
      <c r="E19" s="97" t="s">
        <v>324</v>
      </c>
      <c r="F19" s="123" t="s">
        <v>414</v>
      </c>
      <c r="G19" s="98" t="s">
        <v>413</v>
      </c>
      <c r="H19" s="98" t="s">
        <v>413</v>
      </c>
      <c r="I19" s="98" t="s">
        <v>356</v>
      </c>
      <c r="J19" s="349">
        <v>325</v>
      </c>
      <c r="K19" s="89">
        <f>J19*28</f>
        <v>9100</v>
      </c>
    </row>
    <row r="20" spans="1:11" ht="67.5" thickBot="1">
      <c r="A20" s="460"/>
      <c r="B20" s="75"/>
      <c r="C20" s="110" t="s">
        <v>370</v>
      </c>
      <c r="D20" s="981"/>
      <c r="E20" s="76" t="s">
        <v>324</v>
      </c>
      <c r="F20" s="123" t="s">
        <v>414</v>
      </c>
      <c r="G20" s="77" t="s">
        <v>415</v>
      </c>
      <c r="H20" s="83">
        <v>0.24</v>
      </c>
      <c r="I20" s="77" t="s">
        <v>337</v>
      </c>
      <c r="J20" s="350">
        <v>105</v>
      </c>
      <c r="K20" s="89">
        <f>J20*20</f>
        <v>2100</v>
      </c>
    </row>
    <row r="21" spans="1:11" ht="115.5" thickBot="1">
      <c r="A21" s="460"/>
      <c r="B21" s="84"/>
      <c r="C21" s="106" t="s">
        <v>371</v>
      </c>
      <c r="D21" s="85" t="s">
        <v>339</v>
      </c>
      <c r="E21" s="86" t="s">
        <v>357</v>
      </c>
      <c r="F21" s="99" t="s">
        <v>416</v>
      </c>
      <c r="G21" s="88" t="s">
        <v>417</v>
      </c>
      <c r="H21" s="99" t="s">
        <v>315</v>
      </c>
      <c r="I21" s="88" t="s">
        <v>340</v>
      </c>
      <c r="J21" s="347">
        <v>185</v>
      </c>
      <c r="K21" s="89">
        <f>J21*25</f>
        <v>4625</v>
      </c>
    </row>
    <row r="22" spans="1:11" ht="20.25" thickBot="1">
      <c r="A22" s="460"/>
      <c r="B22" s="989" t="s">
        <v>326</v>
      </c>
      <c r="C22" s="990"/>
      <c r="D22" s="990"/>
      <c r="E22" s="990"/>
      <c r="F22" s="990"/>
      <c r="G22" s="990"/>
      <c r="H22" s="990"/>
      <c r="I22" s="990"/>
      <c r="J22" s="991"/>
      <c r="K22" s="342"/>
    </row>
    <row r="23" spans="1:11" ht="102.75" customHeight="1" thickBot="1">
      <c r="A23" s="460"/>
      <c r="B23" s="100"/>
      <c r="C23" s="101" t="s">
        <v>358</v>
      </c>
      <c r="D23" s="101" t="s">
        <v>327</v>
      </c>
      <c r="E23" s="102" t="s">
        <v>325</v>
      </c>
      <c r="F23" s="103" t="s">
        <v>319</v>
      </c>
      <c r="G23" s="104">
        <v>0.23</v>
      </c>
      <c r="H23" s="103" t="s">
        <v>315</v>
      </c>
      <c r="I23" s="104" t="s">
        <v>333</v>
      </c>
      <c r="J23" s="346">
        <v>480</v>
      </c>
      <c r="K23" s="89">
        <f>J23*25</f>
        <v>12000</v>
      </c>
    </row>
    <row r="24" spans="1:11" ht="90" customHeight="1" thickBot="1">
      <c r="A24" s="761"/>
      <c r="B24" s="90"/>
      <c r="C24" s="107" t="s">
        <v>372</v>
      </c>
      <c r="D24" s="976" t="s">
        <v>341</v>
      </c>
      <c r="E24" s="91" t="s">
        <v>324</v>
      </c>
      <c r="F24" s="92" t="s">
        <v>343</v>
      </c>
      <c r="G24" s="93" t="s">
        <v>415</v>
      </c>
      <c r="H24" s="92">
        <v>0.06</v>
      </c>
      <c r="I24" s="93" t="s">
        <v>340</v>
      </c>
      <c r="J24" s="351">
        <v>302</v>
      </c>
      <c r="K24" s="89">
        <f>J24*25</f>
        <v>7550</v>
      </c>
    </row>
    <row r="25" spans="1:11" ht="81.75" thickBot="1">
      <c r="A25" s="761"/>
      <c r="B25" s="71"/>
      <c r="C25" s="108" t="s">
        <v>373</v>
      </c>
      <c r="D25" s="963"/>
      <c r="E25" s="73" t="s">
        <v>324</v>
      </c>
      <c r="F25" s="95" t="s">
        <v>343</v>
      </c>
      <c r="G25" s="74" t="s">
        <v>415</v>
      </c>
      <c r="H25" s="95">
        <v>0.06</v>
      </c>
      <c r="I25" s="74" t="s">
        <v>340</v>
      </c>
      <c r="J25" s="352">
        <v>352</v>
      </c>
      <c r="K25" s="89">
        <f>J25*25</f>
        <v>8800</v>
      </c>
    </row>
    <row r="26" spans="1:11" ht="90" customHeight="1" thickBot="1">
      <c r="A26" s="761"/>
      <c r="B26" s="96"/>
      <c r="C26" s="109" t="s">
        <v>374</v>
      </c>
      <c r="D26" s="962" t="s">
        <v>342</v>
      </c>
      <c r="E26" s="97" t="s">
        <v>324</v>
      </c>
      <c r="F26" s="126" t="s">
        <v>344</v>
      </c>
      <c r="G26" s="98" t="s">
        <v>418</v>
      </c>
      <c r="H26" s="126">
        <v>0.08</v>
      </c>
      <c r="I26" s="98" t="s">
        <v>340</v>
      </c>
      <c r="J26" s="349">
        <v>205</v>
      </c>
      <c r="K26" s="89">
        <f>J26*25</f>
        <v>5125</v>
      </c>
    </row>
    <row r="27" spans="1:11" ht="90" customHeight="1" thickBot="1">
      <c r="A27" s="761"/>
      <c r="B27" s="71"/>
      <c r="C27" s="108" t="s">
        <v>375</v>
      </c>
      <c r="D27" s="963"/>
      <c r="E27" s="73" t="s">
        <v>324</v>
      </c>
      <c r="F27" s="95" t="s">
        <v>344</v>
      </c>
      <c r="G27" s="74" t="s">
        <v>418</v>
      </c>
      <c r="H27" s="95">
        <v>0.08</v>
      </c>
      <c r="I27" s="74" t="s">
        <v>340</v>
      </c>
      <c r="J27" s="352">
        <v>255</v>
      </c>
      <c r="K27" s="89">
        <f>J27*25</f>
        <v>6375</v>
      </c>
    </row>
    <row r="28" spans="1:11" ht="20.25" thickBot="1">
      <c r="A28" s="460"/>
      <c r="B28" s="982" t="s">
        <v>345</v>
      </c>
      <c r="C28" s="983"/>
      <c r="D28" s="983"/>
      <c r="E28" s="983"/>
      <c r="F28" s="983"/>
      <c r="G28" s="983"/>
      <c r="H28" s="983"/>
      <c r="I28" s="983"/>
      <c r="J28" s="984"/>
      <c r="K28" s="354"/>
    </row>
    <row r="29" spans="1:11" ht="89.25" customHeight="1" thickBot="1">
      <c r="A29" s="460"/>
      <c r="B29" s="90"/>
      <c r="C29" s="107" t="s">
        <v>821</v>
      </c>
      <c r="D29" s="976" t="s">
        <v>346</v>
      </c>
      <c r="E29" s="91" t="s">
        <v>315</v>
      </c>
      <c r="F29" s="92" t="s">
        <v>344</v>
      </c>
      <c r="G29" s="93" t="s">
        <v>315</v>
      </c>
      <c r="H29" s="92">
        <v>0.08</v>
      </c>
      <c r="I29" s="93" t="s">
        <v>340</v>
      </c>
      <c r="J29" s="351">
        <v>160</v>
      </c>
      <c r="K29" s="89">
        <f>J29*25</f>
        <v>4000</v>
      </c>
    </row>
    <row r="30" spans="1:11" ht="79.5" customHeight="1" thickBot="1">
      <c r="A30" s="460"/>
      <c r="B30" s="70"/>
      <c r="C30" s="111" t="s">
        <v>820</v>
      </c>
      <c r="D30" s="985"/>
      <c r="E30" s="67" t="s">
        <v>315</v>
      </c>
      <c r="F30" s="68" t="s">
        <v>344</v>
      </c>
      <c r="G30" s="69" t="s">
        <v>315</v>
      </c>
      <c r="H30" s="68">
        <v>0.2</v>
      </c>
      <c r="I30" s="69" t="s">
        <v>340</v>
      </c>
      <c r="J30" s="353">
        <v>175</v>
      </c>
      <c r="K30" s="89">
        <f>J30*25</f>
        <v>4375</v>
      </c>
    </row>
    <row r="31" spans="1:11" ht="102.75" thickBot="1">
      <c r="A31" s="460"/>
      <c r="B31" s="84"/>
      <c r="C31" s="106" t="s">
        <v>376</v>
      </c>
      <c r="D31" s="85" t="s">
        <v>360</v>
      </c>
      <c r="E31" s="86" t="s">
        <v>315</v>
      </c>
      <c r="F31" s="87" t="s">
        <v>359</v>
      </c>
      <c r="G31" s="88" t="s">
        <v>315</v>
      </c>
      <c r="H31" s="86">
        <v>0.15</v>
      </c>
      <c r="I31" s="88" t="s">
        <v>348</v>
      </c>
      <c r="J31" s="347">
        <v>286</v>
      </c>
      <c r="K31" s="89">
        <f>J31*16</f>
        <v>4576</v>
      </c>
    </row>
    <row r="32" spans="1:11" ht="20.25" thickBot="1">
      <c r="A32" s="460"/>
      <c r="B32" s="973" t="s">
        <v>347</v>
      </c>
      <c r="C32" s="974"/>
      <c r="D32" s="974"/>
      <c r="E32" s="974"/>
      <c r="F32" s="974"/>
      <c r="G32" s="974"/>
      <c r="H32" s="974"/>
      <c r="I32" s="974"/>
      <c r="J32" s="975"/>
      <c r="K32" s="345"/>
    </row>
    <row r="33" spans="1:11" ht="87" customHeight="1" thickBot="1">
      <c r="A33" s="460"/>
      <c r="B33" s="78"/>
      <c r="C33" s="112" t="s">
        <v>822</v>
      </c>
      <c r="D33" s="79" t="s">
        <v>362</v>
      </c>
      <c r="E33" s="80" t="s">
        <v>315</v>
      </c>
      <c r="F33" s="81" t="s">
        <v>315</v>
      </c>
      <c r="G33" s="82" t="s">
        <v>315</v>
      </c>
      <c r="H33" s="80" t="s">
        <v>419</v>
      </c>
      <c r="I33" s="82" t="s">
        <v>361</v>
      </c>
      <c r="J33" s="348">
        <v>160</v>
      </c>
      <c r="K33" s="94">
        <f>J33*40</f>
        <v>6400</v>
      </c>
    </row>
  </sheetData>
  <mergeCells count="29">
    <mergeCell ref="B28:J28"/>
    <mergeCell ref="D29:D30"/>
    <mergeCell ref="B16:J16"/>
    <mergeCell ref="B22:J22"/>
    <mergeCell ref="D24:D25"/>
    <mergeCell ref="C4:C5"/>
    <mergeCell ref="D4:D5"/>
    <mergeCell ref="B12:J12"/>
    <mergeCell ref="B14:J14"/>
    <mergeCell ref="D19:D20"/>
    <mergeCell ref="E4:E5"/>
    <mergeCell ref="F4:F5"/>
    <mergeCell ref="B4:B5"/>
    <mergeCell ref="A1:A33"/>
    <mergeCell ref="B3:G3"/>
    <mergeCell ref="D1:G1"/>
    <mergeCell ref="I4:I5"/>
    <mergeCell ref="B1:C1"/>
    <mergeCell ref="D26:D27"/>
    <mergeCell ref="B2:D2"/>
    <mergeCell ref="E2:G2"/>
    <mergeCell ref="H1:K1"/>
    <mergeCell ref="H2:K2"/>
    <mergeCell ref="B6:K6"/>
    <mergeCell ref="H3:K3"/>
    <mergeCell ref="K4:K5"/>
    <mergeCell ref="J4:J5"/>
    <mergeCell ref="B32:J32"/>
    <mergeCell ref="G4:H4"/>
  </mergeCells>
  <hyperlinks>
    <hyperlink ref="E2" r:id="rId1"/>
    <hyperlink ref="F2" r:id="rId2" display="mailto:info@rubezhspb.ru?subject=%D0%97%D0%90%D0%9F%D0%A0%D0%9E%D0%A1"/>
    <hyperlink ref="G2" r:id="rId3" display="mailto:info@rubezhspb.ru?subject=%D0%97%D0%90%D0%9F%D0%A0%D0%9E%D0%A1"/>
    <hyperlink ref="H2" r:id="rId4"/>
  </hyperlinks>
  <pageMargins left="0.25" right="0.25" top="0.75" bottom="0.75" header="0.3" footer="0.3"/>
  <pageSetup paperSize="9" scale="53" fitToHeight="0" orientation="portrait" r:id="rId5"/>
  <rowBreaks count="1" manualBreakCount="1">
    <brk id="15" max="16383" man="1"/>
  </rowBreaks>
  <drawing r:id="rId6"/>
</worksheet>
</file>

<file path=xl/worksheets/sheet13.xml><?xml version="1.0" encoding="utf-8"?>
<worksheet xmlns="http://schemas.openxmlformats.org/spreadsheetml/2006/main" xmlns:r="http://schemas.openxmlformats.org/officeDocument/2006/relationships">
  <sheetPr>
    <tabColor theme="9" tint="0.59999389629810485"/>
    <pageSetUpPr fitToPage="1"/>
  </sheetPr>
  <dimension ref="A1:G103"/>
  <sheetViews>
    <sheetView showWhiteSpace="0" view="pageLayout" zoomScaleNormal="100" workbookViewId="0">
      <selection activeCell="E3" sqref="E3"/>
    </sheetView>
  </sheetViews>
  <sheetFormatPr defaultColWidth="61.140625" defaultRowHeight="15"/>
  <cols>
    <col min="1" max="1" width="7.5703125" style="196" customWidth="1"/>
    <col min="2" max="2" width="26.7109375" style="196" customWidth="1"/>
    <col min="3" max="3" width="17.85546875" style="196" customWidth="1"/>
    <col min="4" max="4" width="1.42578125" style="196" hidden="1" customWidth="1"/>
    <col min="5" max="5" width="75.7109375" style="196" customWidth="1"/>
    <col min="6" max="6" width="22.140625" style="196" customWidth="1"/>
    <col min="7" max="7" width="18.28515625" style="196" customWidth="1"/>
    <col min="8" max="12" width="61.140625" style="196"/>
    <col min="13" max="15" width="61.140625" style="196" customWidth="1"/>
    <col min="16" max="16384" width="61.140625" style="196"/>
  </cols>
  <sheetData>
    <row r="1" spans="1:7" ht="65.25" customHeight="1">
      <c r="A1" s="1059"/>
      <c r="B1" s="1060"/>
      <c r="C1" s="1061" t="s">
        <v>630</v>
      </c>
      <c r="D1" s="1062"/>
      <c r="E1" s="1063"/>
      <c r="F1" s="1060"/>
      <c r="G1" s="1064"/>
    </row>
    <row r="2" spans="1:7" ht="55.5" customHeight="1" thickBot="1">
      <c r="A2" s="1065" t="s">
        <v>550</v>
      </c>
      <c r="B2" s="1066"/>
      <c r="C2" s="1067"/>
      <c r="D2" s="224"/>
      <c r="E2" s="225" t="s">
        <v>551</v>
      </c>
      <c r="F2" s="1068" t="s">
        <v>521</v>
      </c>
      <c r="G2" s="1069"/>
    </row>
    <row r="3" spans="1:7" ht="24" customHeight="1" thickBot="1">
      <c r="A3" s="209" t="s">
        <v>556</v>
      </c>
      <c r="B3" s="223" t="s">
        <v>557</v>
      </c>
      <c r="C3" s="1070" t="s">
        <v>558</v>
      </c>
      <c r="D3" s="1071"/>
      <c r="E3" s="223" t="s">
        <v>559</v>
      </c>
      <c r="F3" s="223" t="s">
        <v>560</v>
      </c>
      <c r="G3" s="223" t="s">
        <v>687</v>
      </c>
    </row>
    <row r="4" spans="1:7" ht="12.75" customHeight="1" thickBot="1">
      <c r="A4" s="1072" t="s">
        <v>561</v>
      </c>
      <c r="B4" s="1073"/>
      <c r="C4" s="1073"/>
      <c r="D4" s="1073"/>
      <c r="E4" s="1073"/>
      <c r="F4" s="1073"/>
      <c r="G4" s="1074"/>
    </row>
    <row r="5" spans="1:7" ht="18.75" customHeight="1">
      <c r="A5" s="1011" t="s">
        <v>562</v>
      </c>
      <c r="B5" s="1008" t="s">
        <v>597</v>
      </c>
      <c r="C5" s="1014" t="s">
        <v>600</v>
      </c>
      <c r="D5" s="994" t="s">
        <v>564</v>
      </c>
      <c r="E5" s="995"/>
      <c r="F5" s="1000" t="s">
        <v>55</v>
      </c>
      <c r="G5" s="1002">
        <v>371</v>
      </c>
    </row>
    <row r="6" spans="1:7" ht="15" customHeight="1">
      <c r="A6" s="1012"/>
      <c r="B6" s="1009"/>
      <c r="C6" s="1015"/>
      <c r="D6" s="996"/>
      <c r="E6" s="997"/>
      <c r="F6" s="1001"/>
      <c r="G6" s="1003"/>
    </row>
    <row r="7" spans="1:7" ht="20.25" customHeight="1">
      <c r="A7" s="1012"/>
      <c r="B7" s="1009"/>
      <c r="C7" s="1015"/>
      <c r="D7" s="996"/>
      <c r="E7" s="997"/>
      <c r="F7" s="1004" t="s">
        <v>56</v>
      </c>
      <c r="G7" s="1020">
        <v>663</v>
      </c>
    </row>
    <row r="8" spans="1:7" ht="11.25" customHeight="1">
      <c r="A8" s="1012"/>
      <c r="B8" s="1009"/>
      <c r="C8" s="1015"/>
      <c r="D8" s="996"/>
      <c r="E8" s="997"/>
      <c r="F8" s="1001"/>
      <c r="G8" s="1003"/>
    </row>
    <row r="9" spans="1:7" ht="33.75" customHeight="1" thickBot="1">
      <c r="A9" s="1012"/>
      <c r="B9" s="1009"/>
      <c r="C9" s="1016"/>
      <c r="D9" s="998"/>
      <c r="E9" s="999"/>
      <c r="F9" s="208" t="s">
        <v>57</v>
      </c>
      <c r="G9" s="207">
        <v>4089</v>
      </c>
    </row>
    <row r="10" spans="1:7" ht="15" customHeight="1">
      <c r="A10" s="1012"/>
      <c r="B10" s="1009"/>
      <c r="C10" s="1056" t="s">
        <v>608</v>
      </c>
      <c r="D10" s="1075" t="s">
        <v>566</v>
      </c>
      <c r="E10" s="1076"/>
      <c r="F10" s="1000" t="s">
        <v>568</v>
      </c>
      <c r="G10" s="1002">
        <v>1326</v>
      </c>
    </row>
    <row r="11" spans="1:7" ht="9" customHeight="1">
      <c r="A11" s="1012"/>
      <c r="B11" s="1009"/>
      <c r="C11" s="1057"/>
      <c r="D11" s="996" t="s">
        <v>567</v>
      </c>
      <c r="E11" s="997"/>
      <c r="F11" s="1001"/>
      <c r="G11" s="1003"/>
    </row>
    <row r="12" spans="1:7" ht="24" customHeight="1" thickBot="1">
      <c r="A12" s="1013"/>
      <c r="B12" s="1010"/>
      <c r="C12" s="1058"/>
      <c r="D12" s="998"/>
      <c r="E12" s="999"/>
      <c r="F12" s="208" t="s">
        <v>569</v>
      </c>
      <c r="G12" s="207">
        <v>2529</v>
      </c>
    </row>
    <row r="13" spans="1:7" ht="15" customHeight="1">
      <c r="A13" s="1011" t="s">
        <v>570</v>
      </c>
      <c r="B13" s="1008" t="s">
        <v>599</v>
      </c>
      <c r="C13" s="1014" t="s">
        <v>563</v>
      </c>
      <c r="D13" s="994" t="s">
        <v>571</v>
      </c>
      <c r="E13" s="995"/>
      <c r="F13" s="1000" t="s">
        <v>55</v>
      </c>
      <c r="G13" s="1002">
        <v>403</v>
      </c>
    </row>
    <row r="14" spans="1:7" ht="15" customHeight="1">
      <c r="A14" s="1012"/>
      <c r="B14" s="1009"/>
      <c r="C14" s="1015"/>
      <c r="D14" s="996"/>
      <c r="E14" s="997"/>
      <c r="F14" s="1001"/>
      <c r="G14" s="1003"/>
    </row>
    <row r="15" spans="1:7" ht="15" customHeight="1">
      <c r="A15" s="1012"/>
      <c r="B15" s="1009"/>
      <c r="C15" s="1015"/>
      <c r="D15" s="996"/>
      <c r="E15" s="997"/>
      <c r="F15" s="1004" t="s">
        <v>56</v>
      </c>
      <c r="G15" s="1020">
        <v>741</v>
      </c>
    </row>
    <row r="16" spans="1:7" ht="11.25" customHeight="1">
      <c r="A16" s="1012"/>
      <c r="B16" s="1009"/>
      <c r="C16" s="1015"/>
      <c r="D16" s="996"/>
      <c r="E16" s="997"/>
      <c r="F16" s="1001"/>
      <c r="G16" s="1003"/>
    </row>
    <row r="17" spans="1:7" ht="23.25" customHeight="1" thickBot="1">
      <c r="A17" s="1012"/>
      <c r="B17" s="1009"/>
      <c r="C17" s="1016"/>
      <c r="D17" s="998"/>
      <c r="E17" s="999"/>
      <c r="F17" s="208" t="s">
        <v>572</v>
      </c>
      <c r="G17" s="207">
        <v>4206</v>
      </c>
    </row>
    <row r="18" spans="1:7" ht="12" customHeight="1">
      <c r="A18" s="1012"/>
      <c r="B18" s="1009"/>
      <c r="C18" s="1056" t="s">
        <v>609</v>
      </c>
      <c r="D18" s="994" t="s">
        <v>598</v>
      </c>
      <c r="E18" s="995"/>
      <c r="F18" s="1000" t="s">
        <v>84</v>
      </c>
      <c r="G18" s="1002">
        <v>520</v>
      </c>
    </row>
    <row r="19" spans="1:7" ht="12" customHeight="1">
      <c r="A19" s="1012"/>
      <c r="B19" s="1009"/>
      <c r="C19" s="1057"/>
      <c r="D19" s="996"/>
      <c r="E19" s="997"/>
      <c r="F19" s="1001"/>
      <c r="G19" s="1003"/>
    </row>
    <row r="20" spans="1:7" ht="15" customHeight="1">
      <c r="A20" s="1012"/>
      <c r="B20" s="1009"/>
      <c r="C20" s="1057"/>
      <c r="D20" s="996"/>
      <c r="E20" s="997"/>
      <c r="F20" s="1004" t="s">
        <v>55</v>
      </c>
      <c r="G20" s="1020">
        <v>2470</v>
      </c>
    </row>
    <row r="21" spans="1:7" ht="11.25" customHeight="1">
      <c r="A21" s="1012"/>
      <c r="B21" s="1009"/>
      <c r="C21" s="1057"/>
      <c r="D21" s="996"/>
      <c r="E21" s="997"/>
      <c r="F21" s="1001"/>
      <c r="G21" s="1003"/>
    </row>
    <row r="22" spans="1:7" ht="11.25" customHeight="1">
      <c r="A22" s="1012"/>
      <c r="B22" s="1009"/>
      <c r="C22" s="1057"/>
      <c r="D22" s="996"/>
      <c r="E22" s="997"/>
      <c r="F22" s="1004" t="s">
        <v>56</v>
      </c>
      <c r="G22" s="1020">
        <v>4693</v>
      </c>
    </row>
    <row r="23" spans="1:7" ht="11.25" customHeight="1" thickBot="1">
      <c r="A23" s="1012"/>
      <c r="B23" s="1009"/>
      <c r="C23" s="1057"/>
      <c r="D23" s="996"/>
      <c r="E23" s="997"/>
      <c r="F23" s="1005"/>
      <c r="G23" s="1021"/>
    </row>
    <row r="24" spans="1:7" ht="15" customHeight="1">
      <c r="A24" s="1012"/>
      <c r="B24" s="1009"/>
      <c r="C24" s="1057"/>
      <c r="D24" s="996"/>
      <c r="E24" s="997"/>
      <c r="F24" s="1004"/>
      <c r="G24" s="1020"/>
    </row>
    <row r="25" spans="1:7" ht="10.5" customHeight="1" thickBot="1">
      <c r="A25" s="1013"/>
      <c r="B25" s="1010"/>
      <c r="C25" s="1058"/>
      <c r="D25" s="998"/>
      <c r="E25" s="999"/>
      <c r="F25" s="1005"/>
      <c r="G25" s="1021"/>
    </row>
    <row r="26" spans="1:7" ht="15.75" thickBot="1">
      <c r="A26" s="1017" t="s">
        <v>575</v>
      </c>
      <c r="B26" s="1018"/>
      <c r="C26" s="1018"/>
      <c r="D26" s="1018"/>
      <c r="E26" s="1018"/>
      <c r="F26" s="1018"/>
      <c r="G26" s="1019"/>
    </row>
    <row r="27" spans="1:7" ht="15" customHeight="1">
      <c r="A27" s="1011" t="s">
        <v>576</v>
      </c>
      <c r="B27" s="1008" t="s">
        <v>739</v>
      </c>
      <c r="C27" s="994" t="s">
        <v>600</v>
      </c>
      <c r="D27" s="995"/>
      <c r="E27" s="1014" t="s">
        <v>577</v>
      </c>
      <c r="F27" s="1000" t="s">
        <v>55</v>
      </c>
      <c r="G27" s="1002">
        <v>449</v>
      </c>
    </row>
    <row r="28" spans="1:7" ht="21" customHeight="1">
      <c r="A28" s="1012"/>
      <c r="B28" s="1009"/>
      <c r="C28" s="996"/>
      <c r="D28" s="997"/>
      <c r="E28" s="1015"/>
      <c r="F28" s="1001"/>
      <c r="G28" s="1003"/>
    </row>
    <row r="29" spans="1:7" ht="13.5" customHeight="1">
      <c r="A29" s="1012"/>
      <c r="B29" s="1009"/>
      <c r="C29" s="996"/>
      <c r="D29" s="997"/>
      <c r="E29" s="1015"/>
      <c r="F29" s="1004" t="s">
        <v>56</v>
      </c>
      <c r="G29" s="1020">
        <v>819</v>
      </c>
    </row>
    <row r="30" spans="1:7" ht="26.25" customHeight="1">
      <c r="A30" s="1012"/>
      <c r="B30" s="1009"/>
      <c r="C30" s="996"/>
      <c r="D30" s="997"/>
      <c r="E30" s="1015"/>
      <c r="F30" s="1001"/>
      <c r="G30" s="1003"/>
    </row>
    <row r="31" spans="1:7" ht="26.25" customHeight="1">
      <c r="A31" s="1012"/>
      <c r="B31" s="1009"/>
      <c r="C31" s="996"/>
      <c r="D31" s="997"/>
      <c r="E31" s="1015"/>
      <c r="F31" s="237" t="s">
        <v>105</v>
      </c>
      <c r="G31" s="238">
        <v>1554</v>
      </c>
    </row>
    <row r="32" spans="1:7" ht="39" customHeight="1" thickBot="1">
      <c r="A32" s="1012"/>
      <c r="B32" s="1009"/>
      <c r="C32" s="998"/>
      <c r="D32" s="999"/>
      <c r="E32" s="1016"/>
      <c r="F32" s="208" t="s">
        <v>57</v>
      </c>
      <c r="G32" s="207">
        <v>4804</v>
      </c>
    </row>
    <row r="33" spans="1:7" ht="15" customHeight="1">
      <c r="A33" s="1012"/>
      <c r="B33" s="1009"/>
      <c r="C33" s="1033" t="s">
        <v>610</v>
      </c>
      <c r="D33" s="1037"/>
      <c r="E33" s="197" t="s">
        <v>574</v>
      </c>
      <c r="F33" s="1000" t="s">
        <v>84</v>
      </c>
      <c r="G33" s="1002">
        <v>312</v>
      </c>
    </row>
    <row r="34" spans="1:7" ht="12" customHeight="1">
      <c r="A34" s="1012"/>
      <c r="B34" s="1009"/>
      <c r="C34" s="1027"/>
      <c r="D34" s="1028"/>
      <c r="E34" s="996" t="s">
        <v>578</v>
      </c>
      <c r="F34" s="1001"/>
      <c r="G34" s="1003"/>
    </row>
    <row r="35" spans="1:7" ht="12.75" customHeight="1">
      <c r="A35" s="1012"/>
      <c r="B35" s="1009"/>
      <c r="C35" s="1027"/>
      <c r="D35" s="1028"/>
      <c r="E35" s="996"/>
      <c r="F35" s="1004" t="s">
        <v>121</v>
      </c>
      <c r="G35" s="1006">
        <v>1710</v>
      </c>
    </row>
    <row r="36" spans="1:7" ht="10.5" customHeight="1">
      <c r="A36" s="1012"/>
      <c r="B36" s="1009"/>
      <c r="C36" s="1027"/>
      <c r="D36" s="1028"/>
      <c r="E36" s="996"/>
      <c r="F36" s="1001"/>
      <c r="G36" s="1007"/>
    </row>
    <row r="37" spans="1:7" ht="24" customHeight="1">
      <c r="A37" s="1012"/>
      <c r="B37" s="1009"/>
      <c r="C37" s="1027"/>
      <c r="D37" s="1028"/>
      <c r="E37" s="996"/>
      <c r="F37" s="204" t="s">
        <v>75</v>
      </c>
      <c r="G37" s="210">
        <v>3244</v>
      </c>
    </row>
    <row r="38" spans="1:7" ht="23.25" customHeight="1">
      <c r="A38" s="1012"/>
      <c r="B38" s="1009"/>
      <c r="C38" s="1027"/>
      <c r="D38" s="1028"/>
      <c r="E38" s="996"/>
      <c r="F38" s="204" t="s">
        <v>649</v>
      </c>
      <c r="G38" s="210">
        <v>5902</v>
      </c>
    </row>
    <row r="39" spans="1:7" ht="21" customHeight="1" thickBot="1">
      <c r="A39" s="1013"/>
      <c r="B39" s="1010"/>
      <c r="C39" s="1029"/>
      <c r="D39" s="1030"/>
      <c r="E39" s="998"/>
      <c r="F39" s="208" t="s">
        <v>71</v>
      </c>
      <c r="G39" s="207">
        <v>18291</v>
      </c>
    </row>
    <row r="40" spans="1:7" ht="15" customHeight="1">
      <c r="A40" s="1011" t="s">
        <v>579</v>
      </c>
      <c r="B40" s="1008" t="s">
        <v>601</v>
      </c>
      <c r="C40" s="994" t="s">
        <v>600</v>
      </c>
      <c r="D40" s="995"/>
      <c r="E40" s="1014" t="s">
        <v>580</v>
      </c>
      <c r="F40" s="1000" t="s">
        <v>55</v>
      </c>
      <c r="G40" s="1002">
        <v>559</v>
      </c>
    </row>
    <row r="41" spans="1:7" ht="20.25" customHeight="1">
      <c r="A41" s="1012"/>
      <c r="B41" s="1009"/>
      <c r="C41" s="996"/>
      <c r="D41" s="997"/>
      <c r="E41" s="1015"/>
      <c r="F41" s="1001"/>
      <c r="G41" s="1003"/>
    </row>
    <row r="42" spans="1:7" ht="27" customHeight="1">
      <c r="A42" s="1012"/>
      <c r="B42" s="1009"/>
      <c r="C42" s="996"/>
      <c r="D42" s="997"/>
      <c r="E42" s="1015"/>
      <c r="F42" s="1004" t="s">
        <v>56</v>
      </c>
      <c r="G42" s="1020">
        <v>1014</v>
      </c>
    </row>
    <row r="43" spans="1:7" ht="13.5" customHeight="1">
      <c r="A43" s="1012"/>
      <c r="B43" s="1009"/>
      <c r="C43" s="996"/>
      <c r="D43" s="997"/>
      <c r="E43" s="1015"/>
      <c r="F43" s="1001"/>
      <c r="G43" s="1003"/>
    </row>
    <row r="44" spans="1:7" ht="26.25" customHeight="1">
      <c r="A44" s="1012"/>
      <c r="B44" s="1009"/>
      <c r="C44" s="996"/>
      <c r="D44" s="997"/>
      <c r="E44" s="1015"/>
      <c r="F44" s="237" t="s">
        <v>105</v>
      </c>
      <c r="G44" s="238">
        <v>1931</v>
      </c>
    </row>
    <row r="45" spans="1:7" ht="41.25" customHeight="1" thickBot="1">
      <c r="A45" s="1012"/>
      <c r="B45" s="1009"/>
      <c r="C45" s="998"/>
      <c r="D45" s="999"/>
      <c r="E45" s="1016"/>
      <c r="F45" s="208" t="s">
        <v>57</v>
      </c>
      <c r="G45" s="207">
        <v>5954</v>
      </c>
    </row>
    <row r="46" spans="1:7" ht="15" customHeight="1">
      <c r="A46" s="1012"/>
      <c r="B46" s="1009"/>
      <c r="C46" s="1033" t="s">
        <v>609</v>
      </c>
      <c r="D46" s="1037"/>
      <c r="E46" s="197" t="s">
        <v>574</v>
      </c>
      <c r="F46" s="1000" t="s">
        <v>84</v>
      </c>
      <c r="G46" s="1002">
        <v>709</v>
      </c>
    </row>
    <row r="47" spans="1:7" ht="6" customHeight="1">
      <c r="A47" s="1012"/>
      <c r="B47" s="1009"/>
      <c r="C47" s="1027"/>
      <c r="D47" s="1028"/>
      <c r="E47" s="996" t="s">
        <v>581</v>
      </c>
      <c r="F47" s="1001"/>
      <c r="G47" s="1003"/>
    </row>
    <row r="48" spans="1:7" ht="11.25" customHeight="1">
      <c r="A48" s="1012"/>
      <c r="B48" s="1009"/>
      <c r="C48" s="1027"/>
      <c r="D48" s="1028"/>
      <c r="E48" s="996"/>
      <c r="F48" s="1004" t="s">
        <v>121</v>
      </c>
      <c r="G48" s="1020">
        <v>3842</v>
      </c>
    </row>
    <row r="49" spans="1:7" ht="9" customHeight="1">
      <c r="A49" s="1012"/>
      <c r="B49" s="1009"/>
      <c r="C49" s="1027"/>
      <c r="D49" s="1028"/>
      <c r="E49" s="996"/>
      <c r="F49" s="1001"/>
      <c r="G49" s="1003"/>
    </row>
    <row r="50" spans="1:7" ht="18.75" customHeight="1">
      <c r="A50" s="1012"/>
      <c r="B50" s="1009"/>
      <c r="C50" s="1027"/>
      <c r="D50" s="1028"/>
      <c r="E50" s="996"/>
      <c r="F50" s="239" t="s">
        <v>75</v>
      </c>
      <c r="G50" s="206">
        <v>7306</v>
      </c>
    </row>
    <row r="51" spans="1:7" ht="18.75" customHeight="1">
      <c r="A51" s="1012"/>
      <c r="B51" s="1009"/>
      <c r="C51" s="1027"/>
      <c r="D51" s="1028"/>
      <c r="E51" s="996"/>
      <c r="F51" s="204" t="s">
        <v>625</v>
      </c>
      <c r="G51" s="206">
        <v>13306</v>
      </c>
    </row>
    <row r="52" spans="1:7" ht="15" customHeight="1">
      <c r="A52" s="1012"/>
      <c r="B52" s="1009"/>
      <c r="C52" s="1027"/>
      <c r="D52" s="1028"/>
      <c r="E52" s="996"/>
      <c r="F52" s="1004" t="s">
        <v>71</v>
      </c>
      <c r="G52" s="1020">
        <v>41236</v>
      </c>
    </row>
    <row r="53" spans="1:7" ht="2.25" customHeight="1" thickBot="1">
      <c r="A53" s="1013"/>
      <c r="B53" s="1010"/>
      <c r="C53" s="1029"/>
      <c r="D53" s="1030"/>
      <c r="E53" s="998"/>
      <c r="F53" s="1005"/>
      <c r="G53" s="1021"/>
    </row>
    <row r="54" spans="1:7" ht="15.75" thickBot="1">
      <c r="A54" s="1040" t="s">
        <v>582</v>
      </c>
      <c r="B54" s="1041"/>
      <c r="C54" s="1041"/>
      <c r="D54" s="1041"/>
      <c r="E54" s="1041"/>
      <c r="F54" s="1041"/>
      <c r="G54" s="1042"/>
    </row>
    <row r="55" spans="1:7" ht="15" customHeight="1">
      <c r="A55" s="1011" t="s">
        <v>594</v>
      </c>
      <c r="B55" s="1008" t="s">
        <v>602</v>
      </c>
      <c r="C55" s="994" t="s">
        <v>600</v>
      </c>
      <c r="D55" s="995"/>
      <c r="E55" s="1014" t="s">
        <v>595</v>
      </c>
      <c r="F55" s="1000" t="s">
        <v>55</v>
      </c>
      <c r="G55" s="1002">
        <v>442</v>
      </c>
    </row>
    <row r="56" spans="1:7" ht="15.75" customHeight="1">
      <c r="A56" s="1012"/>
      <c r="B56" s="1009"/>
      <c r="C56" s="996"/>
      <c r="D56" s="997"/>
      <c r="E56" s="1015"/>
      <c r="F56" s="1001"/>
      <c r="G56" s="1003"/>
    </row>
    <row r="57" spans="1:7" ht="27" customHeight="1">
      <c r="A57" s="1012"/>
      <c r="B57" s="1009"/>
      <c r="C57" s="996"/>
      <c r="D57" s="997"/>
      <c r="E57" s="1015"/>
      <c r="F57" s="204" t="s">
        <v>56</v>
      </c>
      <c r="G57" s="206">
        <v>806</v>
      </c>
    </row>
    <row r="58" spans="1:7" ht="27" customHeight="1">
      <c r="A58" s="1012"/>
      <c r="B58" s="1009"/>
      <c r="C58" s="996"/>
      <c r="D58" s="997"/>
      <c r="E58" s="1015"/>
      <c r="F58" s="204" t="s">
        <v>105</v>
      </c>
      <c r="G58" s="206">
        <v>1534</v>
      </c>
    </row>
    <row r="59" spans="1:7" ht="15" customHeight="1">
      <c r="A59" s="1012"/>
      <c r="B59" s="1009"/>
      <c r="C59" s="996"/>
      <c r="D59" s="997"/>
      <c r="E59" s="1015"/>
      <c r="F59" s="1004" t="s">
        <v>57</v>
      </c>
      <c r="G59" s="1020">
        <v>4745</v>
      </c>
    </row>
    <row r="60" spans="1:7" ht="15" customHeight="1" thickBot="1">
      <c r="A60" s="1012"/>
      <c r="B60" s="1009"/>
      <c r="C60" s="998"/>
      <c r="D60" s="999"/>
      <c r="E60" s="1016"/>
      <c r="F60" s="1005"/>
      <c r="G60" s="1021"/>
    </row>
    <row r="61" spans="1:7" ht="21" customHeight="1">
      <c r="A61" s="1012"/>
      <c r="B61" s="1009"/>
      <c r="C61" s="1033" t="s">
        <v>565</v>
      </c>
      <c r="D61" s="1037"/>
      <c r="E61" s="197" t="s">
        <v>566</v>
      </c>
      <c r="F61" s="203" t="s">
        <v>55</v>
      </c>
      <c r="G61" s="205">
        <v>1586</v>
      </c>
    </row>
    <row r="62" spans="1:7" ht="15" customHeight="1">
      <c r="A62" s="1012"/>
      <c r="B62" s="1009"/>
      <c r="C62" s="1027" t="s">
        <v>573</v>
      </c>
      <c r="D62" s="1028"/>
      <c r="E62" s="1015" t="s">
        <v>583</v>
      </c>
      <c r="F62" s="1004" t="s">
        <v>56</v>
      </c>
      <c r="G62" s="1020">
        <v>3010</v>
      </c>
    </row>
    <row r="63" spans="1:7" ht="13.5" customHeight="1" thickBot="1">
      <c r="A63" s="1013"/>
      <c r="B63" s="1010"/>
      <c r="C63" s="1038"/>
      <c r="D63" s="1039"/>
      <c r="E63" s="1016"/>
      <c r="F63" s="1005"/>
      <c r="G63" s="1021"/>
    </row>
    <row r="64" spans="1:7" ht="27" customHeight="1">
      <c r="A64" s="1011" t="s">
        <v>584</v>
      </c>
      <c r="B64" s="1008" t="s">
        <v>596</v>
      </c>
      <c r="C64" s="994" t="s">
        <v>600</v>
      </c>
      <c r="D64" s="995"/>
      <c r="E64" s="211" t="s">
        <v>585</v>
      </c>
      <c r="F64" s="1000" t="s">
        <v>121</v>
      </c>
      <c r="G64" s="1002">
        <v>670</v>
      </c>
    </row>
    <row r="65" spans="1:7" ht="12" customHeight="1">
      <c r="A65" s="1012"/>
      <c r="B65" s="1009"/>
      <c r="C65" s="996"/>
      <c r="D65" s="997"/>
      <c r="E65" s="1015" t="s">
        <v>586</v>
      </c>
      <c r="F65" s="1001"/>
      <c r="G65" s="1003"/>
    </row>
    <row r="66" spans="1:7" ht="19.5" customHeight="1">
      <c r="A66" s="1012"/>
      <c r="B66" s="1009"/>
      <c r="C66" s="996"/>
      <c r="D66" s="997"/>
      <c r="E66" s="1015"/>
      <c r="F66" s="1004" t="s">
        <v>75</v>
      </c>
      <c r="G66" s="1020">
        <v>1196</v>
      </c>
    </row>
    <row r="67" spans="1:7" ht="9.75" customHeight="1">
      <c r="A67" s="1012"/>
      <c r="B67" s="1009"/>
      <c r="C67" s="996"/>
      <c r="D67" s="997"/>
      <c r="E67" s="1015"/>
      <c r="F67" s="1001"/>
      <c r="G67" s="1003"/>
    </row>
    <row r="68" spans="1:7" ht="20.25" customHeight="1">
      <c r="A68" s="1012"/>
      <c r="B68" s="1009"/>
      <c r="C68" s="996"/>
      <c r="D68" s="997"/>
      <c r="E68" s="1015"/>
      <c r="F68" s="1004" t="s">
        <v>70</v>
      </c>
      <c r="G68" s="1020">
        <v>2178</v>
      </c>
    </row>
    <row r="69" spans="1:7" ht="9" customHeight="1">
      <c r="A69" s="1012"/>
      <c r="B69" s="1009"/>
      <c r="C69" s="996"/>
      <c r="D69" s="997"/>
      <c r="E69" s="1015"/>
      <c r="F69" s="1001"/>
      <c r="G69" s="1003"/>
    </row>
    <row r="70" spans="1:7" ht="30.75" customHeight="1" thickBot="1">
      <c r="A70" s="1013"/>
      <c r="B70" s="1010"/>
      <c r="C70" s="998"/>
      <c r="D70" s="999"/>
      <c r="E70" s="1016"/>
      <c r="F70" s="208" t="s">
        <v>71</v>
      </c>
      <c r="G70" s="207">
        <v>6747</v>
      </c>
    </row>
    <row r="71" spans="1:7" ht="19.5" customHeight="1">
      <c r="A71" s="1011" t="s">
        <v>587</v>
      </c>
      <c r="B71" s="1008" t="s">
        <v>603</v>
      </c>
      <c r="C71" s="994" t="s">
        <v>600</v>
      </c>
      <c r="D71" s="995"/>
      <c r="E71" s="1014" t="s">
        <v>588</v>
      </c>
      <c r="F71" s="1000" t="s">
        <v>55</v>
      </c>
      <c r="G71" s="1002">
        <v>702</v>
      </c>
    </row>
    <row r="72" spans="1:7" ht="11.25" customHeight="1">
      <c r="A72" s="1012"/>
      <c r="B72" s="1009"/>
      <c r="C72" s="996"/>
      <c r="D72" s="997"/>
      <c r="E72" s="1015"/>
      <c r="F72" s="1001"/>
      <c r="G72" s="1003"/>
    </row>
    <row r="73" spans="1:7" ht="14.25" customHeight="1">
      <c r="A73" s="1012"/>
      <c r="B73" s="1009"/>
      <c r="C73" s="996"/>
      <c r="D73" s="997"/>
      <c r="E73" s="1015"/>
      <c r="F73" s="1004" t="s">
        <v>56</v>
      </c>
      <c r="G73" s="1020">
        <v>1274</v>
      </c>
    </row>
    <row r="74" spans="1:7" ht="11.25" customHeight="1">
      <c r="A74" s="1012"/>
      <c r="B74" s="1009"/>
      <c r="C74" s="996"/>
      <c r="D74" s="997"/>
      <c r="E74" s="1015"/>
      <c r="F74" s="1001"/>
      <c r="G74" s="1003"/>
    </row>
    <row r="75" spans="1:7" ht="15" customHeight="1">
      <c r="A75" s="1012"/>
      <c r="B75" s="1009"/>
      <c r="C75" s="996"/>
      <c r="D75" s="997"/>
      <c r="E75" s="1015"/>
      <c r="F75" s="1004" t="s">
        <v>105</v>
      </c>
      <c r="G75" s="1020">
        <v>2418</v>
      </c>
    </row>
    <row r="76" spans="1:7" ht="6" customHeight="1">
      <c r="A76" s="1012"/>
      <c r="B76" s="1009"/>
      <c r="C76" s="996"/>
      <c r="D76" s="997"/>
      <c r="E76" s="1015"/>
      <c r="F76" s="1001"/>
      <c r="G76" s="1003"/>
    </row>
    <row r="77" spans="1:7" ht="23.25" customHeight="1" thickBot="1">
      <c r="A77" s="1012"/>
      <c r="B77" s="1009"/>
      <c r="C77" s="996"/>
      <c r="D77" s="997"/>
      <c r="E77" s="1015"/>
      <c r="F77" s="227" t="s">
        <v>57</v>
      </c>
      <c r="G77" s="235">
        <v>7475</v>
      </c>
    </row>
    <row r="78" spans="1:7" ht="15" customHeight="1">
      <c r="A78" s="1012"/>
      <c r="B78" s="1025"/>
      <c r="C78" s="1033" t="s">
        <v>606</v>
      </c>
      <c r="D78" s="1034"/>
      <c r="E78" s="212" t="s">
        <v>574</v>
      </c>
      <c r="F78" s="1000" t="s">
        <v>631</v>
      </c>
      <c r="G78" s="1002">
        <v>494</v>
      </c>
    </row>
    <row r="79" spans="1:7" ht="3" customHeight="1">
      <c r="A79" s="1012"/>
      <c r="B79" s="1025"/>
      <c r="C79" s="1027"/>
      <c r="D79" s="1035"/>
      <c r="E79" s="997" t="s">
        <v>578</v>
      </c>
      <c r="F79" s="1001"/>
      <c r="G79" s="1003"/>
    </row>
    <row r="80" spans="1:7" ht="15" customHeight="1">
      <c r="A80" s="1012"/>
      <c r="B80" s="1025"/>
      <c r="C80" s="1027"/>
      <c r="D80" s="1035"/>
      <c r="E80" s="997"/>
      <c r="F80" s="204" t="s">
        <v>121</v>
      </c>
      <c r="G80" s="206">
        <v>2659</v>
      </c>
    </row>
    <row r="81" spans="1:7" ht="15" customHeight="1">
      <c r="A81" s="1012"/>
      <c r="B81" s="1025"/>
      <c r="C81" s="1027"/>
      <c r="D81" s="1035"/>
      <c r="E81" s="997"/>
      <c r="F81" s="204" t="s">
        <v>75</v>
      </c>
      <c r="G81" s="206">
        <v>5051</v>
      </c>
    </row>
    <row r="82" spans="1:7" ht="15" customHeight="1" thickBot="1">
      <c r="A82" s="1013"/>
      <c r="B82" s="1026"/>
      <c r="C82" s="1029"/>
      <c r="D82" s="1036"/>
      <c r="E82" s="1043"/>
      <c r="F82" s="233" t="s">
        <v>625</v>
      </c>
      <c r="G82" s="198">
        <v>9191</v>
      </c>
    </row>
    <row r="83" spans="1:7" ht="15" customHeight="1">
      <c r="A83" s="1044" t="s">
        <v>639</v>
      </c>
      <c r="B83" s="1047" t="s">
        <v>640</v>
      </c>
      <c r="C83" s="1052" t="s">
        <v>600</v>
      </c>
      <c r="D83" s="228"/>
      <c r="E83" s="1050" t="s">
        <v>632</v>
      </c>
      <c r="F83" s="234" t="s">
        <v>55</v>
      </c>
      <c r="G83" s="236">
        <v>572</v>
      </c>
    </row>
    <row r="84" spans="1:7" ht="15" customHeight="1">
      <c r="A84" s="1045"/>
      <c r="B84" s="1048"/>
      <c r="C84" s="1052"/>
      <c r="D84" s="228"/>
      <c r="E84" s="1050"/>
      <c r="F84" s="229" t="s">
        <v>56</v>
      </c>
      <c r="G84" s="210">
        <v>1027</v>
      </c>
    </row>
    <row r="85" spans="1:7" ht="15" customHeight="1">
      <c r="A85" s="1045"/>
      <c r="B85" s="1048"/>
      <c r="C85" s="1052"/>
      <c r="D85" s="228"/>
      <c r="E85" s="1050"/>
      <c r="F85" s="229" t="s">
        <v>105</v>
      </c>
      <c r="G85" s="210">
        <v>1950</v>
      </c>
    </row>
    <row r="86" spans="1:7" ht="27" customHeight="1" thickBot="1">
      <c r="A86" s="1045"/>
      <c r="B86" s="1048"/>
      <c r="C86" s="1053"/>
      <c r="D86" s="226"/>
      <c r="E86" s="1051"/>
      <c r="F86" s="233" t="s">
        <v>57</v>
      </c>
      <c r="G86" s="198">
        <v>6026</v>
      </c>
    </row>
    <row r="87" spans="1:7" ht="15" customHeight="1">
      <c r="A87" s="1045"/>
      <c r="B87" s="1048"/>
      <c r="C87" s="1033" t="s">
        <v>610</v>
      </c>
      <c r="D87" s="230"/>
      <c r="E87" s="1054" t="s">
        <v>638</v>
      </c>
      <c r="F87" s="231" t="s">
        <v>633</v>
      </c>
      <c r="G87" s="232">
        <v>494</v>
      </c>
    </row>
    <row r="88" spans="1:7" ht="15" customHeight="1">
      <c r="A88" s="1045"/>
      <c r="B88" s="1048"/>
      <c r="C88" s="1027"/>
      <c r="D88" s="228"/>
      <c r="E88" s="1055"/>
      <c r="F88" s="229" t="s">
        <v>634</v>
      </c>
      <c r="G88" s="210">
        <v>2659</v>
      </c>
    </row>
    <row r="89" spans="1:7" ht="15" customHeight="1">
      <c r="A89" s="1045"/>
      <c r="B89" s="1048"/>
      <c r="C89" s="1027"/>
      <c r="D89" s="228"/>
      <c r="E89" s="1055"/>
      <c r="F89" s="229" t="s">
        <v>635</v>
      </c>
      <c r="G89" s="210">
        <v>5051</v>
      </c>
    </row>
    <row r="90" spans="1:7" ht="15" customHeight="1">
      <c r="A90" s="1045"/>
      <c r="B90" s="1048"/>
      <c r="C90" s="1027"/>
      <c r="D90" s="228"/>
      <c r="E90" s="1055"/>
      <c r="F90" s="229" t="s">
        <v>636</v>
      </c>
      <c r="G90" s="210">
        <v>9191</v>
      </c>
    </row>
    <row r="91" spans="1:7" ht="15" customHeight="1" thickBot="1">
      <c r="A91" s="1046"/>
      <c r="B91" s="1049"/>
      <c r="C91" s="1029"/>
      <c r="D91" s="226"/>
      <c r="E91" s="1043"/>
      <c r="F91" s="233" t="s">
        <v>637</v>
      </c>
      <c r="G91" s="198">
        <v>28483</v>
      </c>
    </row>
    <row r="92" spans="1:7" ht="15" customHeight="1">
      <c r="A92" s="1011" t="s">
        <v>641</v>
      </c>
      <c r="B92" s="1008" t="s">
        <v>642</v>
      </c>
      <c r="C92" s="1056" t="s">
        <v>643</v>
      </c>
      <c r="D92" s="230"/>
      <c r="E92" s="994" t="s">
        <v>644</v>
      </c>
      <c r="F92" s="231" t="s">
        <v>645</v>
      </c>
      <c r="G92" s="232">
        <v>787</v>
      </c>
    </row>
    <row r="93" spans="1:7" ht="15" customHeight="1">
      <c r="A93" s="1012"/>
      <c r="B93" s="1009"/>
      <c r="C93" s="1057"/>
      <c r="D93" s="228"/>
      <c r="E93" s="996"/>
      <c r="F93" s="229" t="s">
        <v>646</v>
      </c>
      <c r="G93" s="210">
        <v>3380</v>
      </c>
    </row>
    <row r="94" spans="1:7" ht="15" customHeight="1">
      <c r="A94" s="1012"/>
      <c r="B94" s="1009"/>
      <c r="C94" s="1057"/>
      <c r="D94" s="228"/>
      <c r="E94" s="996"/>
      <c r="F94" s="229" t="s">
        <v>647</v>
      </c>
      <c r="G94" s="210">
        <v>5629</v>
      </c>
    </row>
    <row r="95" spans="1:7" ht="36" customHeight="1" thickBot="1">
      <c r="A95" s="1013"/>
      <c r="B95" s="1010"/>
      <c r="C95" s="1058"/>
      <c r="D95" s="226"/>
      <c r="E95" s="998"/>
      <c r="F95" s="233" t="s">
        <v>648</v>
      </c>
      <c r="G95" s="198">
        <v>33787</v>
      </c>
    </row>
    <row r="96" spans="1:7">
      <c r="A96" s="1022" t="s">
        <v>589</v>
      </c>
      <c r="B96" s="1023"/>
      <c r="C96" s="1023"/>
      <c r="D96" s="1023"/>
      <c r="E96" s="1023"/>
      <c r="F96" s="1023"/>
      <c r="G96" s="1024"/>
    </row>
    <row r="97" spans="1:7" ht="15" customHeight="1">
      <c r="A97" s="1012" t="s">
        <v>590</v>
      </c>
      <c r="B97" s="1009" t="s">
        <v>604</v>
      </c>
      <c r="C97" s="1027" t="s">
        <v>605</v>
      </c>
      <c r="D97" s="1028"/>
      <c r="E97" s="1015" t="s">
        <v>591</v>
      </c>
      <c r="F97" s="1031" t="s">
        <v>84</v>
      </c>
      <c r="G97" s="1032">
        <v>550</v>
      </c>
    </row>
    <row r="98" spans="1:7" ht="42.75" customHeight="1">
      <c r="A98" s="1012"/>
      <c r="B98" s="1009"/>
      <c r="C98" s="1027"/>
      <c r="D98" s="1028"/>
      <c r="E98" s="1015"/>
      <c r="F98" s="1001"/>
      <c r="G98" s="1003"/>
    </row>
    <row r="99" spans="1:7" ht="54.75" customHeight="1" thickBot="1">
      <c r="A99" s="1013"/>
      <c r="B99" s="1010"/>
      <c r="C99" s="1029"/>
      <c r="D99" s="1030"/>
      <c r="E99" s="1016"/>
      <c r="F99" s="208" t="s">
        <v>55</v>
      </c>
      <c r="G99" s="207">
        <v>2500</v>
      </c>
    </row>
    <row r="100" spans="1:7" ht="15" customHeight="1">
      <c r="A100" s="1011" t="s">
        <v>592</v>
      </c>
      <c r="B100" s="1008" t="s">
        <v>607</v>
      </c>
      <c r="C100" s="994" t="s">
        <v>600</v>
      </c>
      <c r="D100" s="995"/>
      <c r="E100" s="1014" t="s">
        <v>593</v>
      </c>
      <c r="F100" s="1000" t="s">
        <v>55</v>
      </c>
      <c r="G100" s="1002">
        <v>789</v>
      </c>
    </row>
    <row r="101" spans="1:7" ht="15" customHeight="1">
      <c r="A101" s="1012"/>
      <c r="B101" s="1009"/>
      <c r="C101" s="996"/>
      <c r="D101" s="997"/>
      <c r="E101" s="1015"/>
      <c r="F101" s="1031"/>
      <c r="G101" s="1032"/>
    </row>
    <row r="102" spans="1:7" ht="45" customHeight="1">
      <c r="A102" s="1012"/>
      <c r="B102" s="1009"/>
      <c r="C102" s="996"/>
      <c r="D102" s="997"/>
      <c r="E102" s="1015"/>
      <c r="F102" s="1001"/>
      <c r="G102" s="1003"/>
    </row>
    <row r="103" spans="1:7" ht="71.25" customHeight="1" thickBot="1">
      <c r="A103" s="1013"/>
      <c r="B103" s="1010"/>
      <c r="C103" s="998"/>
      <c r="D103" s="999"/>
      <c r="E103" s="1016"/>
      <c r="F103" s="208" t="s">
        <v>56</v>
      </c>
      <c r="G103" s="207">
        <v>1138</v>
      </c>
    </row>
  </sheetData>
  <mergeCells count="131">
    <mergeCell ref="E87:E91"/>
    <mergeCell ref="A92:A95"/>
    <mergeCell ref="B92:B95"/>
    <mergeCell ref="C92:C95"/>
    <mergeCell ref="E92:E95"/>
    <mergeCell ref="A1:B1"/>
    <mergeCell ref="C1:E1"/>
    <mergeCell ref="F1:G1"/>
    <mergeCell ref="A2:C2"/>
    <mergeCell ref="F2:G2"/>
    <mergeCell ref="C10:C12"/>
    <mergeCell ref="C18:C25"/>
    <mergeCell ref="C33:D39"/>
    <mergeCell ref="C46:D53"/>
    <mergeCell ref="C3:D3"/>
    <mergeCell ref="A4:G4"/>
    <mergeCell ref="A5:A12"/>
    <mergeCell ref="D5:E9"/>
    <mergeCell ref="D10:E10"/>
    <mergeCell ref="F5:F6"/>
    <mergeCell ref="G5:G6"/>
    <mergeCell ref="F7:F8"/>
    <mergeCell ref="B5:B12"/>
    <mergeCell ref="C5:C9"/>
    <mergeCell ref="D11:E12"/>
    <mergeCell ref="F20:F21"/>
    <mergeCell ref="G20:G21"/>
    <mergeCell ref="F24:F25"/>
    <mergeCell ref="G24:G25"/>
    <mergeCell ref="F42:F43"/>
    <mergeCell ref="G42:G43"/>
    <mergeCell ref="E47:E53"/>
    <mergeCell ref="F46:F47"/>
    <mergeCell ref="F40:F41"/>
    <mergeCell ref="G40:G41"/>
    <mergeCell ref="A83:A91"/>
    <mergeCell ref="B83:B91"/>
    <mergeCell ref="E83:E86"/>
    <mergeCell ref="C83:C86"/>
    <mergeCell ref="C87:C91"/>
    <mergeCell ref="G7:G8"/>
    <mergeCell ref="F10:F11"/>
    <mergeCell ref="G10:G11"/>
    <mergeCell ref="C13:C17"/>
    <mergeCell ref="F13:F14"/>
    <mergeCell ref="G13:G14"/>
    <mergeCell ref="F15:F16"/>
    <mergeCell ref="G15:G16"/>
    <mergeCell ref="E34:E39"/>
    <mergeCell ref="D18:E25"/>
    <mergeCell ref="F27:F28"/>
    <mergeCell ref="G27:G28"/>
    <mergeCell ref="F29:F30"/>
    <mergeCell ref="G29:G30"/>
    <mergeCell ref="F33:F34"/>
    <mergeCell ref="G33:G34"/>
    <mergeCell ref="F18:F19"/>
    <mergeCell ref="F22:F23"/>
    <mergeCell ref="G22:G23"/>
    <mergeCell ref="A64:A70"/>
    <mergeCell ref="B64:B70"/>
    <mergeCell ref="C64:D70"/>
    <mergeCell ref="C61:D61"/>
    <mergeCell ref="C62:D62"/>
    <mergeCell ref="C63:D63"/>
    <mergeCell ref="A54:G54"/>
    <mergeCell ref="F78:F79"/>
    <mergeCell ref="G78:G79"/>
    <mergeCell ref="E79:E82"/>
    <mergeCell ref="E65:E70"/>
    <mergeCell ref="F64:F65"/>
    <mergeCell ref="G64:G65"/>
    <mergeCell ref="F66:F67"/>
    <mergeCell ref="G66:G67"/>
    <mergeCell ref="F68:F69"/>
    <mergeCell ref="G68:G69"/>
    <mergeCell ref="G59:G60"/>
    <mergeCell ref="E62:E63"/>
    <mergeCell ref="F62:F63"/>
    <mergeCell ref="G62:G63"/>
    <mergeCell ref="A55:A63"/>
    <mergeCell ref="E55:E60"/>
    <mergeCell ref="B55:B63"/>
    <mergeCell ref="A100:A103"/>
    <mergeCell ref="E100:E103"/>
    <mergeCell ref="B100:B103"/>
    <mergeCell ref="C100:D103"/>
    <mergeCell ref="A96:G96"/>
    <mergeCell ref="A97:A99"/>
    <mergeCell ref="E97:E99"/>
    <mergeCell ref="B71:B82"/>
    <mergeCell ref="C71:D77"/>
    <mergeCell ref="A71:A82"/>
    <mergeCell ref="E71:E77"/>
    <mergeCell ref="B97:B99"/>
    <mergeCell ref="C97:D99"/>
    <mergeCell ref="F97:F98"/>
    <mergeCell ref="G97:G98"/>
    <mergeCell ref="C78:D82"/>
    <mergeCell ref="F71:F72"/>
    <mergeCell ref="G71:G72"/>
    <mergeCell ref="F73:F74"/>
    <mergeCell ref="G73:G74"/>
    <mergeCell ref="F75:F76"/>
    <mergeCell ref="G75:G76"/>
    <mergeCell ref="F100:F102"/>
    <mergeCell ref="G100:G102"/>
    <mergeCell ref="A40:A53"/>
    <mergeCell ref="E40:E45"/>
    <mergeCell ref="A26:G26"/>
    <mergeCell ref="A27:A39"/>
    <mergeCell ref="E27:E32"/>
    <mergeCell ref="A13:A25"/>
    <mergeCell ref="D13:E17"/>
    <mergeCell ref="B13:B25"/>
    <mergeCell ref="C27:D32"/>
    <mergeCell ref="B27:B39"/>
    <mergeCell ref="G18:G19"/>
    <mergeCell ref="G48:G49"/>
    <mergeCell ref="F52:F53"/>
    <mergeCell ref="G52:G53"/>
    <mergeCell ref="C55:D60"/>
    <mergeCell ref="F55:F56"/>
    <mergeCell ref="G55:G56"/>
    <mergeCell ref="F59:F60"/>
    <mergeCell ref="F35:F36"/>
    <mergeCell ref="G35:G36"/>
    <mergeCell ref="B40:B53"/>
    <mergeCell ref="C40:D45"/>
    <mergeCell ref="G46:G47"/>
    <mergeCell ref="F48:F49"/>
  </mergeCells>
  <hyperlinks>
    <hyperlink ref="F2" r:id="rId1"/>
    <hyperlink ref="E2" r:id="rId2"/>
  </hyperlinks>
  <pageMargins left="0" right="0" top="0" bottom="1.1417322834645669" header="0" footer="0"/>
  <pageSetup paperSize="9" scale="59" fitToHeight="0" orientation="portrait" r:id="rId3"/>
  <drawing r:id="rId4"/>
</worksheet>
</file>

<file path=xl/worksheets/sheet14.xml><?xml version="1.0" encoding="utf-8"?>
<worksheet xmlns="http://schemas.openxmlformats.org/spreadsheetml/2006/main" xmlns:r="http://schemas.openxmlformats.org/officeDocument/2006/relationships">
  <sheetPr>
    <tabColor rgb="FF00B050"/>
    <pageSetUpPr fitToPage="1"/>
  </sheetPr>
  <dimension ref="A1:G61"/>
  <sheetViews>
    <sheetView workbookViewId="0">
      <selection activeCell="A9" sqref="A9:A12"/>
    </sheetView>
  </sheetViews>
  <sheetFormatPr defaultRowHeight="15"/>
  <cols>
    <col min="1" max="1" width="41.140625" customWidth="1"/>
    <col min="2" max="2" width="54.7109375" customWidth="1"/>
    <col min="3" max="3" width="14.28515625" customWidth="1"/>
    <col min="4" max="4" width="21.140625" customWidth="1"/>
    <col min="5" max="5" width="13.140625" customWidth="1"/>
    <col min="6" max="6" width="17.85546875" customWidth="1"/>
  </cols>
  <sheetData>
    <row r="1" spans="1:7" ht="84.75" customHeight="1" thickTop="1" thickBot="1">
      <c r="A1" s="242"/>
      <c r="B1" s="1079" t="s">
        <v>656</v>
      </c>
      <c r="C1" s="1080"/>
      <c r="D1" s="1080"/>
      <c r="E1" s="1077"/>
      <c r="F1" s="1077"/>
      <c r="G1" s="1078"/>
    </row>
    <row r="2" spans="1:7" ht="70.5" customHeight="1" thickBot="1">
      <c r="A2" s="243" t="s">
        <v>550</v>
      </c>
      <c r="B2" s="1081" t="s">
        <v>551</v>
      </c>
      <c r="C2" s="1082"/>
      <c r="D2" s="1081" t="s">
        <v>521</v>
      </c>
      <c r="E2" s="1082"/>
      <c r="F2" s="1082"/>
      <c r="G2" s="1083"/>
    </row>
    <row r="3" spans="1:7" ht="22.5" customHeight="1" thickBot="1">
      <c r="A3" s="1084" t="s">
        <v>658</v>
      </c>
      <c r="B3" s="1085"/>
      <c r="C3" s="1086"/>
      <c r="D3" s="1087" t="s">
        <v>823</v>
      </c>
      <c r="E3" s="1088"/>
      <c r="F3" s="1088"/>
      <c r="G3" s="1089"/>
    </row>
    <row r="4" spans="1:7" ht="60.75" thickBot="1">
      <c r="A4" s="244" t="s">
        <v>12</v>
      </c>
      <c r="B4" s="1093" t="s">
        <v>14</v>
      </c>
      <c r="C4" s="1094"/>
      <c r="D4" s="245" t="s">
        <v>653</v>
      </c>
      <c r="E4" s="245" t="s">
        <v>654</v>
      </c>
      <c r="F4" s="245" t="s">
        <v>655</v>
      </c>
      <c r="G4" s="246" t="s">
        <v>43</v>
      </c>
    </row>
    <row r="5" spans="1:7" ht="16.5" thickBot="1">
      <c r="A5" s="1090" t="s">
        <v>740</v>
      </c>
      <c r="B5" s="1091"/>
      <c r="C5" s="1091"/>
      <c r="D5" s="1091"/>
      <c r="E5" s="1091"/>
      <c r="F5" s="1091"/>
      <c r="G5" s="1092"/>
    </row>
    <row r="6" spans="1:7" ht="24" customHeight="1">
      <c r="A6" s="1095" t="s">
        <v>659</v>
      </c>
      <c r="B6" s="1101" t="s">
        <v>660</v>
      </c>
      <c r="C6" s="1098"/>
      <c r="D6" s="247" t="s">
        <v>85</v>
      </c>
      <c r="E6" s="248">
        <v>1</v>
      </c>
      <c r="F6" s="248">
        <v>12</v>
      </c>
      <c r="G6" s="249">
        <v>323</v>
      </c>
    </row>
    <row r="7" spans="1:7" ht="23.25" customHeight="1">
      <c r="A7" s="1096"/>
      <c r="B7" s="1102"/>
      <c r="C7" s="1099"/>
      <c r="D7" s="250" t="s">
        <v>85</v>
      </c>
      <c r="E7" s="251">
        <v>5</v>
      </c>
      <c r="F7" s="251">
        <v>4</v>
      </c>
      <c r="G7" s="252">
        <v>1017</v>
      </c>
    </row>
    <row r="8" spans="1:7" ht="48" customHeight="1" thickBot="1">
      <c r="A8" s="1097"/>
      <c r="B8" s="1103"/>
      <c r="C8" s="1100"/>
      <c r="D8" s="253" t="s">
        <v>85</v>
      </c>
      <c r="E8" s="254">
        <v>20</v>
      </c>
      <c r="F8" s="254">
        <v>1</v>
      </c>
      <c r="G8" s="255">
        <v>3867</v>
      </c>
    </row>
    <row r="9" spans="1:7" ht="20.25" customHeight="1">
      <c r="A9" s="1108" t="s">
        <v>662</v>
      </c>
      <c r="B9" s="1105" t="s">
        <v>663</v>
      </c>
      <c r="C9" s="1098"/>
      <c r="D9" s="256">
        <v>5.5555555555555552E-2</v>
      </c>
      <c r="E9" s="257">
        <v>1</v>
      </c>
      <c r="F9" s="257">
        <v>12</v>
      </c>
      <c r="G9" s="249">
        <v>440</v>
      </c>
    </row>
    <row r="10" spans="1:7" ht="24" customHeight="1">
      <c r="A10" s="1109"/>
      <c r="B10" s="1106"/>
      <c r="C10" s="1099"/>
      <c r="D10" s="258">
        <v>5.5555555555555552E-2</v>
      </c>
      <c r="E10" s="259">
        <v>5</v>
      </c>
      <c r="F10" s="259">
        <v>4</v>
      </c>
      <c r="G10" s="252">
        <v>1665</v>
      </c>
    </row>
    <row r="11" spans="1:7" ht="19.5" customHeight="1">
      <c r="A11" s="1109"/>
      <c r="B11" s="1106"/>
      <c r="C11" s="1099"/>
      <c r="D11" s="258">
        <v>5.5555555555555552E-2</v>
      </c>
      <c r="E11" s="259">
        <v>20</v>
      </c>
      <c r="F11" s="259">
        <v>1</v>
      </c>
      <c r="G11" s="252">
        <v>3647</v>
      </c>
    </row>
    <row r="12" spans="1:7" ht="39.75" customHeight="1" thickBot="1">
      <c r="A12" s="1110"/>
      <c r="B12" s="1107"/>
      <c r="C12" s="1104"/>
      <c r="D12" s="284" t="s">
        <v>661</v>
      </c>
      <c r="E12" s="282">
        <v>5</v>
      </c>
      <c r="F12" s="282">
        <v>4</v>
      </c>
      <c r="G12" s="255">
        <v>461</v>
      </c>
    </row>
    <row r="13" spans="1:7" ht="30.75" customHeight="1">
      <c r="A13" s="281" t="s">
        <v>741</v>
      </c>
      <c r="B13" s="1105" t="s">
        <v>743</v>
      </c>
      <c r="C13" s="1113"/>
      <c r="D13" s="258">
        <v>6.25E-2</v>
      </c>
      <c r="E13" s="259">
        <v>1</v>
      </c>
      <c r="F13" s="259">
        <v>12</v>
      </c>
      <c r="G13" s="252">
        <v>549</v>
      </c>
    </row>
    <row r="14" spans="1:7" ht="24" customHeight="1">
      <c r="A14" s="287" t="s">
        <v>742</v>
      </c>
      <c r="B14" s="1116"/>
      <c r="C14" s="1114"/>
      <c r="D14" s="258">
        <v>6.25E-2</v>
      </c>
      <c r="E14" s="259">
        <v>5</v>
      </c>
      <c r="F14" s="259">
        <v>4</v>
      </c>
      <c r="G14" s="252">
        <v>2502</v>
      </c>
    </row>
    <row r="15" spans="1:7" ht="23.25" customHeight="1">
      <c r="A15" s="1118"/>
      <c r="B15" s="1116"/>
      <c r="C15" s="1114"/>
      <c r="D15" s="263" t="s">
        <v>661</v>
      </c>
      <c r="E15" s="259">
        <v>5</v>
      </c>
      <c r="F15" s="259">
        <v>4</v>
      </c>
      <c r="G15" s="252">
        <v>457</v>
      </c>
    </row>
    <row r="16" spans="1:7" ht="24" customHeight="1" thickBot="1">
      <c r="A16" s="1118"/>
      <c r="B16" s="1117"/>
      <c r="C16" s="1115"/>
      <c r="D16" s="263" t="s">
        <v>661</v>
      </c>
      <c r="E16" s="259">
        <v>20</v>
      </c>
      <c r="F16" s="259">
        <v>1</v>
      </c>
      <c r="G16" s="252">
        <v>2008</v>
      </c>
    </row>
    <row r="17" spans="1:7" ht="15.75">
      <c r="A17" s="1112" t="s">
        <v>664</v>
      </c>
      <c r="B17" s="1101" t="s">
        <v>665</v>
      </c>
      <c r="C17" s="1098"/>
      <c r="D17" s="285">
        <v>5.5555555555555552E-2</v>
      </c>
      <c r="E17" s="286">
        <v>1</v>
      </c>
      <c r="F17" s="286">
        <v>12</v>
      </c>
      <c r="G17" s="283">
        <v>667</v>
      </c>
    </row>
    <row r="18" spans="1:7" ht="15.75">
      <c r="A18" s="1109"/>
      <c r="B18" s="1102"/>
      <c r="C18" s="1099"/>
      <c r="D18" s="258">
        <v>5.5555555555555552E-2</v>
      </c>
      <c r="E18" s="259">
        <v>5</v>
      </c>
      <c r="F18" s="259">
        <v>4</v>
      </c>
      <c r="G18" s="252">
        <v>2542</v>
      </c>
    </row>
    <row r="19" spans="1:7" ht="15.75">
      <c r="A19" s="1109"/>
      <c r="B19" s="1102"/>
      <c r="C19" s="1099"/>
      <c r="D19" s="258">
        <v>5.5555555555555552E-2</v>
      </c>
      <c r="E19" s="259">
        <v>20</v>
      </c>
      <c r="F19" s="259">
        <v>1</v>
      </c>
      <c r="G19" s="252">
        <v>7261</v>
      </c>
    </row>
    <row r="20" spans="1:7" ht="15.75">
      <c r="A20" s="1109"/>
      <c r="B20" s="1102"/>
      <c r="C20" s="1099"/>
      <c r="D20" s="263" t="s">
        <v>661</v>
      </c>
      <c r="E20" s="259">
        <v>5</v>
      </c>
      <c r="F20" s="259">
        <v>4</v>
      </c>
      <c r="G20" s="252">
        <v>481</v>
      </c>
    </row>
    <row r="21" spans="1:7" ht="15.75">
      <c r="A21" s="1109"/>
      <c r="B21" s="1102"/>
      <c r="C21" s="1099"/>
      <c r="D21" s="277"/>
      <c r="E21" s="278"/>
      <c r="F21" s="278"/>
      <c r="G21" s="279"/>
    </row>
    <row r="22" spans="1:7" ht="16.5" thickBot="1">
      <c r="A22" s="1110"/>
      <c r="B22" s="1111"/>
      <c r="C22" s="1104"/>
      <c r="D22" s="260" t="s">
        <v>661</v>
      </c>
      <c r="E22" s="261">
        <v>20</v>
      </c>
      <c r="F22" s="261">
        <v>1</v>
      </c>
      <c r="G22" s="262">
        <v>1605</v>
      </c>
    </row>
    <row r="23" spans="1:7" ht="15.75">
      <c r="A23" s="1119" t="s">
        <v>666</v>
      </c>
      <c r="B23" s="1101" t="s">
        <v>667</v>
      </c>
      <c r="C23" s="1098"/>
      <c r="D23" s="256">
        <v>4.8611111111111112E-2</v>
      </c>
      <c r="E23" s="257">
        <v>1</v>
      </c>
      <c r="F23" s="257">
        <v>12</v>
      </c>
      <c r="G23" s="249">
        <v>570</v>
      </c>
    </row>
    <row r="24" spans="1:7" ht="15.75">
      <c r="A24" s="1109"/>
      <c r="B24" s="1102"/>
      <c r="C24" s="1099"/>
      <c r="D24" s="258">
        <v>4.8611111111111112E-2</v>
      </c>
      <c r="E24" s="259">
        <v>5</v>
      </c>
      <c r="F24" s="259">
        <v>4</v>
      </c>
      <c r="G24" s="252">
        <v>2845</v>
      </c>
    </row>
    <row r="25" spans="1:7" ht="18" customHeight="1">
      <c r="A25" s="1109"/>
      <c r="B25" s="1102"/>
      <c r="C25" s="1099"/>
      <c r="D25" s="258">
        <v>4.8611111111111112E-2</v>
      </c>
      <c r="E25" s="259">
        <v>20</v>
      </c>
      <c r="F25" s="259">
        <v>1</v>
      </c>
      <c r="G25" s="252">
        <v>8057</v>
      </c>
    </row>
    <row r="26" spans="1:7" ht="20.25" customHeight="1">
      <c r="A26" s="1109"/>
      <c r="B26" s="1102"/>
      <c r="C26" s="1099"/>
      <c r="D26" s="263" t="s">
        <v>661</v>
      </c>
      <c r="E26" s="259">
        <v>5</v>
      </c>
      <c r="F26" s="259">
        <v>4</v>
      </c>
      <c r="G26" s="252">
        <v>446</v>
      </c>
    </row>
    <row r="27" spans="1:7" ht="22.5" customHeight="1">
      <c r="A27" s="1109"/>
      <c r="B27" s="1102"/>
      <c r="C27" s="1099"/>
      <c r="D27" s="263" t="s">
        <v>661</v>
      </c>
      <c r="E27" s="259">
        <v>10</v>
      </c>
      <c r="F27" s="259">
        <v>1</v>
      </c>
      <c r="G27" s="252">
        <v>812</v>
      </c>
    </row>
    <row r="28" spans="1:7" ht="21.75" customHeight="1" thickBot="1">
      <c r="A28" s="1110"/>
      <c r="B28" s="1111"/>
      <c r="C28" s="1104"/>
      <c r="D28" s="260" t="s">
        <v>661</v>
      </c>
      <c r="E28" s="261">
        <v>20</v>
      </c>
      <c r="F28" s="261">
        <v>1</v>
      </c>
      <c r="G28" s="262">
        <v>1697</v>
      </c>
    </row>
    <row r="29" spans="1:7" ht="49.5" customHeight="1">
      <c r="A29" s="1119" t="s">
        <v>668</v>
      </c>
      <c r="B29" s="1122" t="s">
        <v>669</v>
      </c>
      <c r="C29" s="1120"/>
      <c r="D29" s="256">
        <v>4.8611111111111112E-2</v>
      </c>
      <c r="E29" s="257">
        <v>1</v>
      </c>
      <c r="F29" s="257">
        <v>12</v>
      </c>
      <c r="G29" s="249">
        <v>344</v>
      </c>
    </row>
    <row r="30" spans="1:7" ht="46.5" customHeight="1" thickBot="1">
      <c r="A30" s="1110"/>
      <c r="B30" s="1123"/>
      <c r="C30" s="1121"/>
      <c r="D30" s="264">
        <v>4.8611111111111112E-2</v>
      </c>
      <c r="E30" s="261">
        <v>5</v>
      </c>
      <c r="F30" s="261">
        <v>4</v>
      </c>
      <c r="G30" s="262">
        <v>1536</v>
      </c>
    </row>
    <row r="31" spans="1:7" ht="33.75" customHeight="1">
      <c r="A31" s="1119" t="s">
        <v>670</v>
      </c>
      <c r="B31" s="1122" t="s">
        <v>671</v>
      </c>
      <c r="C31" s="1124"/>
      <c r="D31" s="265" t="s">
        <v>661</v>
      </c>
      <c r="E31" s="257">
        <v>0.5</v>
      </c>
      <c r="F31" s="257">
        <v>1</v>
      </c>
      <c r="G31" s="249">
        <v>212</v>
      </c>
    </row>
    <row r="32" spans="1:7" ht="25.5" customHeight="1">
      <c r="A32" s="1109"/>
      <c r="B32" s="1127"/>
      <c r="C32" s="1125"/>
      <c r="D32" s="266" t="s">
        <v>661</v>
      </c>
      <c r="E32" s="259">
        <v>1</v>
      </c>
      <c r="F32" s="259">
        <v>12</v>
      </c>
      <c r="G32" s="252">
        <v>201</v>
      </c>
    </row>
    <row r="33" spans="1:7" ht="31.5" customHeight="1" thickBot="1">
      <c r="A33" s="1110"/>
      <c r="B33" s="1123"/>
      <c r="C33" s="1126"/>
      <c r="D33" s="267" t="s">
        <v>661</v>
      </c>
      <c r="E33" s="261">
        <v>5</v>
      </c>
      <c r="F33" s="261">
        <v>4</v>
      </c>
      <c r="G33" s="262">
        <v>728</v>
      </c>
    </row>
    <row r="34" spans="1:7" ht="15.75" thickBot="1">
      <c r="A34" s="1128" t="s">
        <v>672</v>
      </c>
      <c r="B34" s="1129"/>
      <c r="C34" s="1129"/>
      <c r="D34" s="1129"/>
      <c r="E34" s="1129"/>
      <c r="F34" s="1129"/>
      <c r="G34" s="1130"/>
    </row>
    <row r="35" spans="1:7" ht="33.75" customHeight="1">
      <c r="A35" s="1095" t="s">
        <v>673</v>
      </c>
      <c r="B35" s="1101" t="s">
        <v>674</v>
      </c>
      <c r="C35" s="1098"/>
      <c r="D35" s="256">
        <v>6.25E-2</v>
      </c>
      <c r="E35" s="257">
        <v>1</v>
      </c>
      <c r="F35" s="257">
        <v>12</v>
      </c>
      <c r="G35" s="249">
        <v>818</v>
      </c>
    </row>
    <row r="36" spans="1:7" ht="30" customHeight="1">
      <c r="A36" s="1133"/>
      <c r="B36" s="1131"/>
      <c r="C36" s="1099"/>
      <c r="D36" s="266" t="s">
        <v>661</v>
      </c>
      <c r="E36" s="259">
        <v>5</v>
      </c>
      <c r="F36" s="259">
        <v>4</v>
      </c>
      <c r="G36" s="252">
        <v>558</v>
      </c>
    </row>
    <row r="37" spans="1:7" ht="40.5" customHeight="1" thickBot="1">
      <c r="A37" s="1134"/>
      <c r="B37" s="1132"/>
      <c r="C37" s="1104"/>
      <c r="D37" s="267" t="s">
        <v>661</v>
      </c>
      <c r="E37" s="261">
        <v>20</v>
      </c>
      <c r="F37" s="261">
        <v>1</v>
      </c>
      <c r="G37" s="262">
        <v>1761</v>
      </c>
    </row>
    <row r="38" spans="1:7" ht="51.75" customHeight="1">
      <c r="A38" s="1139" t="s">
        <v>678</v>
      </c>
      <c r="B38" s="1137" t="s">
        <v>675</v>
      </c>
      <c r="C38" s="1113"/>
      <c r="D38" s="265" t="s">
        <v>661</v>
      </c>
      <c r="E38" s="257">
        <v>0.2</v>
      </c>
      <c r="F38" s="257">
        <v>1</v>
      </c>
      <c r="G38" s="249">
        <v>263</v>
      </c>
    </row>
    <row r="39" spans="1:7" ht="42" customHeight="1" thickBot="1">
      <c r="A39" s="1140"/>
      <c r="B39" s="1138"/>
      <c r="C39" s="1115"/>
      <c r="D39" s="267" t="s">
        <v>661</v>
      </c>
      <c r="E39" s="261">
        <v>1</v>
      </c>
      <c r="F39" s="261">
        <v>12</v>
      </c>
      <c r="G39" s="262">
        <v>800</v>
      </c>
    </row>
    <row r="40" spans="1:7" ht="21.75" customHeight="1" thickBot="1">
      <c r="A40" s="1145" t="s">
        <v>685</v>
      </c>
      <c r="B40" s="1146"/>
      <c r="C40" s="1146"/>
      <c r="D40" s="1146"/>
      <c r="E40" s="1146"/>
      <c r="F40" s="1146"/>
      <c r="G40" s="1147"/>
    </row>
    <row r="41" spans="1:7" ht="15.75">
      <c r="A41" s="1139" t="s">
        <v>680</v>
      </c>
      <c r="B41" s="1105" t="s">
        <v>679</v>
      </c>
      <c r="C41" s="1148"/>
      <c r="D41" s="265" t="s">
        <v>661</v>
      </c>
      <c r="E41" s="257">
        <v>5</v>
      </c>
      <c r="F41" s="257">
        <v>4</v>
      </c>
      <c r="G41" s="249">
        <v>603</v>
      </c>
    </row>
    <row r="42" spans="1:7" ht="15.75">
      <c r="A42" s="1157"/>
      <c r="B42" s="1106"/>
      <c r="C42" s="1149"/>
      <c r="D42" s="266" t="s">
        <v>661</v>
      </c>
      <c r="E42" s="259">
        <v>20</v>
      </c>
      <c r="F42" s="259">
        <v>1</v>
      </c>
      <c r="G42" s="252">
        <v>2087</v>
      </c>
    </row>
    <row r="43" spans="1:7" ht="15.75">
      <c r="A43" s="1156"/>
      <c r="B43" s="1106"/>
      <c r="C43" s="1149"/>
      <c r="D43" s="258">
        <v>4.4444444444444446E-2</v>
      </c>
      <c r="E43" s="259">
        <v>20</v>
      </c>
      <c r="F43" s="259">
        <v>1</v>
      </c>
      <c r="G43" s="252">
        <v>4276</v>
      </c>
    </row>
    <row r="44" spans="1:7" ht="15.75">
      <c r="A44" s="1155" t="s">
        <v>676</v>
      </c>
      <c r="B44" s="1106"/>
      <c r="C44" s="1149"/>
      <c r="D44" s="266" t="s">
        <v>661</v>
      </c>
      <c r="E44" s="259">
        <v>5</v>
      </c>
      <c r="F44" s="259">
        <v>4</v>
      </c>
      <c r="G44" s="252">
        <v>603</v>
      </c>
    </row>
    <row r="45" spans="1:7" ht="15.75">
      <c r="A45" s="1156"/>
      <c r="B45" s="1106"/>
      <c r="C45" s="1149"/>
      <c r="D45" s="266" t="s">
        <v>661</v>
      </c>
      <c r="E45" s="259">
        <v>20</v>
      </c>
      <c r="F45" s="259">
        <v>1</v>
      </c>
      <c r="G45" s="252">
        <v>2226</v>
      </c>
    </row>
    <row r="46" spans="1:7" ht="16.5" thickBot="1">
      <c r="A46" s="268" t="s">
        <v>677</v>
      </c>
      <c r="B46" s="1107"/>
      <c r="C46" s="1154"/>
      <c r="D46" s="264">
        <v>4.4444444444444446E-2</v>
      </c>
      <c r="E46" s="261">
        <v>20</v>
      </c>
      <c r="F46" s="261">
        <v>1</v>
      </c>
      <c r="G46" s="262">
        <v>4488</v>
      </c>
    </row>
    <row r="47" spans="1:7" ht="33.75" customHeight="1">
      <c r="A47" s="1119" t="s">
        <v>681</v>
      </c>
      <c r="B47" s="1101" t="s">
        <v>682</v>
      </c>
      <c r="C47" s="1158"/>
      <c r="D47" s="256">
        <v>5.2083333333333336E-2</v>
      </c>
      <c r="E47" s="257">
        <v>1</v>
      </c>
      <c r="F47" s="257">
        <v>12</v>
      </c>
      <c r="G47" s="249">
        <v>677</v>
      </c>
    </row>
    <row r="48" spans="1:7" ht="26.25" customHeight="1">
      <c r="A48" s="1109"/>
      <c r="B48" s="1102"/>
      <c r="C48" s="1159"/>
      <c r="D48" s="258">
        <v>5.2083333333333336E-2</v>
      </c>
      <c r="E48" s="259">
        <v>5</v>
      </c>
      <c r="F48" s="259">
        <v>4</v>
      </c>
      <c r="G48" s="252">
        <v>2542</v>
      </c>
    </row>
    <row r="49" spans="1:7" ht="24.75" customHeight="1">
      <c r="A49" s="1109"/>
      <c r="B49" s="1102"/>
      <c r="C49" s="1159"/>
      <c r="D49" s="280"/>
      <c r="E49" s="278"/>
      <c r="F49" s="278"/>
      <c r="G49" s="279"/>
    </row>
    <row r="50" spans="1:7" ht="15.75">
      <c r="A50" s="1109"/>
      <c r="B50" s="1102"/>
      <c r="C50" s="1159"/>
      <c r="D50" s="263" t="s">
        <v>661</v>
      </c>
      <c r="E50" s="259">
        <v>5</v>
      </c>
      <c r="F50" s="259">
        <v>4</v>
      </c>
      <c r="G50" s="252">
        <v>352</v>
      </c>
    </row>
    <row r="51" spans="1:7" ht="31.5" customHeight="1" thickBot="1">
      <c r="A51" s="1110"/>
      <c r="B51" s="1111"/>
      <c r="C51" s="1160"/>
      <c r="D51" s="260" t="s">
        <v>661</v>
      </c>
      <c r="E51" s="261">
        <v>20</v>
      </c>
      <c r="F51" s="261">
        <v>1</v>
      </c>
      <c r="G51" s="262">
        <v>1015</v>
      </c>
    </row>
    <row r="52" spans="1:7" ht="51.75" customHeight="1">
      <c r="A52" s="1095" t="s">
        <v>683</v>
      </c>
      <c r="B52" s="1101" t="s">
        <v>684</v>
      </c>
      <c r="C52" s="1098"/>
      <c r="D52" s="256">
        <v>5.2083333333333336E-2</v>
      </c>
      <c r="E52" s="257">
        <v>1</v>
      </c>
      <c r="F52" s="257">
        <v>12</v>
      </c>
      <c r="G52" s="249">
        <v>677</v>
      </c>
    </row>
    <row r="53" spans="1:7" ht="37.5" customHeight="1">
      <c r="A53" s="1135"/>
      <c r="B53" s="1102"/>
      <c r="C53" s="1099"/>
      <c r="D53" s="258">
        <v>5.2083333333333336E-2</v>
      </c>
      <c r="E53" s="259">
        <v>5</v>
      </c>
      <c r="F53" s="259">
        <v>4</v>
      </c>
      <c r="G53" s="252">
        <v>2542</v>
      </c>
    </row>
    <row r="54" spans="1:7" ht="49.5" customHeight="1" thickBot="1">
      <c r="A54" s="1136"/>
      <c r="B54" s="1111"/>
      <c r="C54" s="1104"/>
      <c r="D54" s="264">
        <v>5.2083333333333336E-2</v>
      </c>
      <c r="E54" s="261">
        <v>20</v>
      </c>
      <c r="F54" s="261">
        <v>1</v>
      </c>
      <c r="G54" s="262">
        <v>7261</v>
      </c>
    </row>
    <row r="55" spans="1:7" ht="21" customHeight="1" thickBot="1">
      <c r="A55" s="1145" t="s">
        <v>744</v>
      </c>
      <c r="B55" s="1146"/>
      <c r="C55" s="1146"/>
      <c r="D55" s="1146"/>
      <c r="E55" s="1146"/>
      <c r="F55" s="1146"/>
      <c r="G55" s="1147"/>
    </row>
    <row r="56" spans="1:7" ht="48" customHeight="1">
      <c r="A56" s="1152" t="s">
        <v>745</v>
      </c>
      <c r="B56" s="1150" t="s">
        <v>746</v>
      </c>
      <c r="C56" s="1148"/>
      <c r="D56" s="288" t="s">
        <v>82</v>
      </c>
      <c r="E56" s="257">
        <v>1</v>
      </c>
      <c r="F56" s="257">
        <v>12</v>
      </c>
      <c r="G56" s="249">
        <v>415</v>
      </c>
    </row>
    <row r="57" spans="1:7" ht="39" customHeight="1">
      <c r="A57" s="1153"/>
      <c r="B57" s="1151"/>
      <c r="C57" s="1149"/>
      <c r="D57" s="289" t="s">
        <v>82</v>
      </c>
      <c r="E57" s="259">
        <v>5</v>
      </c>
      <c r="F57" s="259">
        <v>4</v>
      </c>
      <c r="G57" s="252">
        <v>1986</v>
      </c>
    </row>
    <row r="58" spans="1:7" ht="16.5" customHeight="1">
      <c r="A58" s="1153"/>
      <c r="B58" s="1151"/>
      <c r="C58" s="1149"/>
      <c r="D58" s="290"/>
      <c r="E58" s="282"/>
      <c r="F58" s="282"/>
      <c r="G58" s="255"/>
    </row>
    <row r="59" spans="1:7" ht="54.75" customHeight="1">
      <c r="A59" s="1143" t="s">
        <v>747</v>
      </c>
      <c r="B59" s="1141" t="s">
        <v>748</v>
      </c>
      <c r="C59" s="1099"/>
      <c r="D59" s="263" t="s">
        <v>749</v>
      </c>
      <c r="E59" s="263">
        <v>0.5</v>
      </c>
      <c r="F59" s="263">
        <v>20</v>
      </c>
      <c r="G59" s="291">
        <v>232</v>
      </c>
    </row>
    <row r="60" spans="1:7" ht="37.5" customHeight="1">
      <c r="A60" s="1144"/>
      <c r="B60" s="1142"/>
      <c r="C60" s="1099"/>
      <c r="D60" s="289" t="s">
        <v>750</v>
      </c>
      <c r="E60" s="263">
        <v>1</v>
      </c>
      <c r="F60" s="263">
        <v>12</v>
      </c>
      <c r="G60" s="291">
        <v>495</v>
      </c>
    </row>
    <row r="61" spans="1:7" ht="35.25" customHeight="1"/>
  </sheetData>
  <mergeCells count="54">
    <mergeCell ref="C59:C60"/>
    <mergeCell ref="B59:B60"/>
    <mergeCell ref="A59:A60"/>
    <mergeCell ref="A40:G40"/>
    <mergeCell ref="C56:C58"/>
    <mergeCell ref="B56:B58"/>
    <mergeCell ref="A56:A58"/>
    <mergeCell ref="C41:C46"/>
    <mergeCell ref="B41:B46"/>
    <mergeCell ref="A44:A45"/>
    <mergeCell ref="A41:A43"/>
    <mergeCell ref="A55:G55"/>
    <mergeCell ref="C47:C51"/>
    <mergeCell ref="B47:B51"/>
    <mergeCell ref="A47:A51"/>
    <mergeCell ref="C52:C54"/>
    <mergeCell ref="B52:B54"/>
    <mergeCell ref="A52:A54"/>
    <mergeCell ref="B38:B39"/>
    <mergeCell ref="A38:A39"/>
    <mergeCell ref="C38:C39"/>
    <mergeCell ref="C31:C33"/>
    <mergeCell ref="B31:B33"/>
    <mergeCell ref="A31:A33"/>
    <mergeCell ref="A34:G34"/>
    <mergeCell ref="C35:C37"/>
    <mergeCell ref="B35:B37"/>
    <mergeCell ref="A35:A37"/>
    <mergeCell ref="C23:C28"/>
    <mergeCell ref="B23:B28"/>
    <mergeCell ref="A23:A28"/>
    <mergeCell ref="C29:C30"/>
    <mergeCell ref="B29:B30"/>
    <mergeCell ref="A29:A30"/>
    <mergeCell ref="C9:C12"/>
    <mergeCell ref="B9:B12"/>
    <mergeCell ref="A9:A12"/>
    <mergeCell ref="C17:C22"/>
    <mergeCell ref="B17:B22"/>
    <mergeCell ref="A17:A22"/>
    <mergeCell ref="C13:C16"/>
    <mergeCell ref="B13:B16"/>
    <mergeCell ref="A15:A16"/>
    <mergeCell ref="A5:G5"/>
    <mergeCell ref="B4:C4"/>
    <mergeCell ref="A6:A8"/>
    <mergeCell ref="C6:C8"/>
    <mergeCell ref="B6:B8"/>
    <mergeCell ref="E1:G1"/>
    <mergeCell ref="B1:D1"/>
    <mergeCell ref="B2:C2"/>
    <mergeCell ref="D2:G2"/>
    <mergeCell ref="A3:C3"/>
    <mergeCell ref="D3:G3"/>
  </mergeCells>
  <hyperlinks>
    <hyperlink ref="B2" r:id="rId1"/>
    <hyperlink ref="D2" r:id="rId2"/>
  </hyperlinks>
  <pageMargins left="0" right="0" top="0" bottom="0" header="0" footer="0"/>
  <pageSetup paperSize="9" scale="47" orientation="portrait" r:id="rId3"/>
  <drawing r:id="rId4"/>
</worksheet>
</file>

<file path=xl/worksheets/sheet15.xml><?xml version="1.0" encoding="utf-8"?>
<worksheet xmlns="http://schemas.openxmlformats.org/spreadsheetml/2006/main" xmlns:r="http://schemas.openxmlformats.org/officeDocument/2006/relationships">
  <sheetPr>
    <tabColor theme="0" tint="-0.249977111117893"/>
    <pageSetUpPr fitToPage="1"/>
  </sheetPr>
  <dimension ref="A1:L80"/>
  <sheetViews>
    <sheetView workbookViewId="0">
      <selection sqref="A1:B1"/>
    </sheetView>
  </sheetViews>
  <sheetFormatPr defaultRowHeight="15"/>
  <cols>
    <col min="1" max="1" width="15.42578125" customWidth="1"/>
    <col min="2" max="2" width="30" customWidth="1"/>
    <col min="3" max="5" width="9.140625" customWidth="1"/>
    <col min="8" max="8" width="25.140625" customWidth="1"/>
    <col min="10" max="10" width="15.28515625" customWidth="1"/>
    <col min="11" max="11" width="8.42578125" customWidth="1"/>
    <col min="12" max="12" width="14.28515625" customWidth="1"/>
    <col min="13" max="13" width="9.140625" customWidth="1"/>
  </cols>
  <sheetData>
    <row r="1" spans="1:12" ht="69.75" customHeight="1" thickTop="1" thickBot="1">
      <c r="A1" s="1210"/>
      <c r="B1" s="1077"/>
      <c r="C1" s="1211" t="s">
        <v>793</v>
      </c>
      <c r="D1" s="1212"/>
      <c r="E1" s="1212"/>
      <c r="F1" s="1212"/>
      <c r="G1" s="1212"/>
      <c r="H1" s="1213"/>
      <c r="I1" s="1077"/>
      <c r="J1" s="1077"/>
      <c r="K1" s="1214"/>
      <c r="L1" s="1078"/>
    </row>
    <row r="2" spans="1:12" ht="48.75" customHeight="1" thickBot="1">
      <c r="A2" s="1215" t="s">
        <v>688</v>
      </c>
      <c r="B2" s="1216"/>
      <c r="C2" s="1216"/>
      <c r="D2" s="1217"/>
      <c r="E2" s="1218" t="s">
        <v>551</v>
      </c>
      <c r="F2" s="1219"/>
      <c r="G2" s="1219"/>
      <c r="H2" s="1220"/>
      <c r="I2" s="1218" t="s">
        <v>521</v>
      </c>
      <c r="J2" s="1219"/>
      <c r="K2" s="1219"/>
      <c r="L2" s="1221"/>
    </row>
    <row r="3" spans="1:12" ht="25.5" customHeight="1" thickBot="1">
      <c r="A3" s="1222" t="s">
        <v>689</v>
      </c>
      <c r="B3" s="1223"/>
      <c r="C3" s="1223"/>
      <c r="D3" s="1223"/>
      <c r="E3" s="1223"/>
      <c r="F3" s="1223"/>
      <c r="G3" s="1224"/>
      <c r="H3" s="1225" t="s">
        <v>817</v>
      </c>
      <c r="I3" s="1226"/>
      <c r="J3" s="1226"/>
      <c r="K3" s="1226"/>
      <c r="L3" s="1227"/>
    </row>
    <row r="4" spans="1:12" ht="46.5" customHeight="1" thickBot="1">
      <c r="A4" s="1206" t="s">
        <v>12</v>
      </c>
      <c r="B4" s="1207"/>
      <c r="C4" s="1207" t="s">
        <v>690</v>
      </c>
      <c r="D4" s="1207"/>
      <c r="E4" s="1207"/>
      <c r="F4" s="1207"/>
      <c r="G4" s="1207" t="s">
        <v>691</v>
      </c>
      <c r="H4" s="1207"/>
      <c r="I4" s="1208" t="s">
        <v>737</v>
      </c>
      <c r="J4" s="1209"/>
      <c r="K4" s="338" t="s">
        <v>819</v>
      </c>
      <c r="L4" s="274" t="s">
        <v>43</v>
      </c>
    </row>
    <row r="5" spans="1:12" ht="44.25" customHeight="1" thickBot="1">
      <c r="A5" s="1161" t="s">
        <v>818</v>
      </c>
      <c r="B5" s="1162"/>
      <c r="C5" s="1162"/>
      <c r="D5" s="1162"/>
      <c r="E5" s="1162"/>
      <c r="F5" s="1162"/>
      <c r="G5" s="1162"/>
      <c r="H5" s="1162"/>
      <c r="I5" s="1162"/>
      <c r="J5" s="1162"/>
      <c r="K5" s="1162"/>
      <c r="L5" s="1163"/>
    </row>
    <row r="6" spans="1:12" ht="20.25" customHeight="1" thickBot="1">
      <c r="A6" s="1233" t="s">
        <v>813</v>
      </c>
      <c r="B6" s="1234"/>
      <c r="C6" s="1234"/>
      <c r="D6" s="1234"/>
      <c r="E6" s="1234"/>
      <c r="F6" s="1234"/>
      <c r="G6" s="1234"/>
      <c r="H6" s="1234"/>
      <c r="I6" s="1234"/>
      <c r="J6" s="1234"/>
      <c r="K6" s="1234"/>
      <c r="L6" s="1235"/>
    </row>
    <row r="7" spans="1:12" ht="18" customHeight="1" thickBot="1">
      <c r="A7" s="1229" t="s">
        <v>692</v>
      </c>
      <c r="B7" s="1230"/>
      <c r="C7" s="1231" t="s">
        <v>703</v>
      </c>
      <c r="D7" s="1231"/>
      <c r="E7" s="1231"/>
      <c r="F7" s="1231"/>
      <c r="G7" s="1232" t="s">
        <v>715</v>
      </c>
      <c r="H7" s="1232"/>
      <c r="I7" s="1228" t="s">
        <v>725</v>
      </c>
      <c r="J7" s="1228"/>
      <c r="K7" s="339">
        <v>150</v>
      </c>
      <c r="L7" s="275">
        <f>K7*20</f>
        <v>3000</v>
      </c>
    </row>
    <row r="8" spans="1:12" ht="18" customHeight="1" thickBot="1">
      <c r="A8" s="1192"/>
      <c r="B8" s="1193"/>
      <c r="C8" s="1191"/>
      <c r="D8" s="1191"/>
      <c r="E8" s="1191"/>
      <c r="F8" s="1191"/>
      <c r="G8" s="1165"/>
      <c r="H8" s="1165"/>
      <c r="I8" s="1164" t="s">
        <v>726</v>
      </c>
      <c r="J8" s="1164"/>
      <c r="K8" s="339">
        <v>162</v>
      </c>
      <c r="L8" s="275">
        <f t="shared" ref="L8:L15" si="0">K8*20</f>
        <v>3240</v>
      </c>
    </row>
    <row r="9" spans="1:12" ht="33.75" customHeight="1" thickBot="1">
      <c r="A9" s="1192"/>
      <c r="B9" s="1193"/>
      <c r="C9" s="1191"/>
      <c r="D9" s="1191"/>
      <c r="E9" s="1191"/>
      <c r="F9" s="1191"/>
      <c r="G9" s="1165"/>
      <c r="H9" s="1165"/>
      <c r="I9" s="1164" t="s">
        <v>728</v>
      </c>
      <c r="J9" s="1164"/>
      <c r="K9" s="339">
        <v>168</v>
      </c>
      <c r="L9" s="275">
        <f t="shared" si="0"/>
        <v>3360</v>
      </c>
    </row>
    <row r="10" spans="1:12" ht="33.75" customHeight="1" thickBot="1">
      <c r="A10" s="1192"/>
      <c r="B10" s="1193"/>
      <c r="C10" s="1191"/>
      <c r="D10" s="1191"/>
      <c r="E10" s="1191"/>
      <c r="F10" s="1191"/>
      <c r="G10" s="1165"/>
      <c r="H10" s="1165"/>
      <c r="I10" s="1164" t="s">
        <v>727</v>
      </c>
      <c r="J10" s="1164"/>
      <c r="K10" s="339">
        <v>180</v>
      </c>
      <c r="L10" s="275">
        <f t="shared" si="0"/>
        <v>3600</v>
      </c>
    </row>
    <row r="11" spans="1:12" ht="33.75" customHeight="1" thickBot="1">
      <c r="A11" s="1192"/>
      <c r="B11" s="1193"/>
      <c r="C11" s="1191"/>
      <c r="D11" s="1191"/>
      <c r="E11" s="1191"/>
      <c r="F11" s="1191"/>
      <c r="G11" s="1165"/>
      <c r="H11" s="1165"/>
      <c r="I11" s="1164" t="s">
        <v>729</v>
      </c>
      <c r="J11" s="1164"/>
      <c r="K11" s="339">
        <v>195</v>
      </c>
      <c r="L11" s="275">
        <f t="shared" si="0"/>
        <v>3900</v>
      </c>
    </row>
    <row r="12" spans="1:12" ht="21.75" customHeight="1" thickBot="1">
      <c r="A12" s="1192" t="s">
        <v>693</v>
      </c>
      <c r="B12" s="1193"/>
      <c r="C12" s="1191" t="s">
        <v>704</v>
      </c>
      <c r="D12" s="1191"/>
      <c r="E12" s="1191"/>
      <c r="F12" s="1191"/>
      <c r="G12" s="1165" t="s">
        <v>716</v>
      </c>
      <c r="H12" s="1165"/>
      <c r="I12" s="1164" t="s">
        <v>725</v>
      </c>
      <c r="J12" s="1164"/>
      <c r="K12" s="339">
        <v>280</v>
      </c>
      <c r="L12" s="275">
        <f t="shared" si="0"/>
        <v>5600</v>
      </c>
    </row>
    <row r="13" spans="1:12" ht="30.75" customHeight="1" thickBot="1">
      <c r="A13" s="1192"/>
      <c r="B13" s="1193"/>
      <c r="C13" s="1191"/>
      <c r="D13" s="1191"/>
      <c r="E13" s="1191"/>
      <c r="F13" s="1191"/>
      <c r="G13" s="1165"/>
      <c r="H13" s="1165"/>
      <c r="I13" s="1164" t="s">
        <v>728</v>
      </c>
      <c r="J13" s="1164"/>
      <c r="K13" s="339">
        <v>280</v>
      </c>
      <c r="L13" s="275">
        <f t="shared" si="0"/>
        <v>5600</v>
      </c>
    </row>
    <row r="14" spans="1:12" ht="33" customHeight="1" thickBot="1">
      <c r="A14" s="1192"/>
      <c r="B14" s="1193"/>
      <c r="C14" s="1191"/>
      <c r="D14" s="1191"/>
      <c r="E14" s="1191"/>
      <c r="F14" s="1191"/>
      <c r="G14" s="1165"/>
      <c r="H14" s="1165"/>
      <c r="I14" s="1164" t="s">
        <v>727</v>
      </c>
      <c r="J14" s="1164"/>
      <c r="K14" s="339">
        <v>268</v>
      </c>
      <c r="L14" s="275">
        <f t="shared" si="0"/>
        <v>5360</v>
      </c>
    </row>
    <row r="15" spans="1:12" ht="30.75" customHeight="1">
      <c r="A15" s="1192"/>
      <c r="B15" s="1193"/>
      <c r="C15" s="1191"/>
      <c r="D15" s="1191"/>
      <c r="E15" s="1191"/>
      <c r="F15" s="1191"/>
      <c r="G15" s="1165"/>
      <c r="H15" s="1165"/>
      <c r="I15" s="1201" t="s">
        <v>729</v>
      </c>
      <c r="J15" s="1201"/>
      <c r="K15" s="339">
        <v>285</v>
      </c>
      <c r="L15" s="275">
        <f t="shared" si="0"/>
        <v>5700</v>
      </c>
    </row>
    <row r="16" spans="1:12" ht="20.25" customHeight="1">
      <c r="A16" s="1203" t="s">
        <v>814</v>
      </c>
      <c r="B16" s="1204"/>
      <c r="C16" s="1204"/>
      <c r="D16" s="1204"/>
      <c r="E16" s="1204"/>
      <c r="F16" s="1204"/>
      <c r="G16" s="1204"/>
      <c r="H16" s="1204"/>
      <c r="I16" s="1204"/>
      <c r="J16" s="1204"/>
      <c r="K16" s="1204"/>
      <c r="L16" s="1205"/>
    </row>
    <row r="17" spans="1:12" ht="21" customHeight="1">
      <c r="A17" s="1183" t="s">
        <v>694</v>
      </c>
      <c r="B17" s="1184"/>
      <c r="C17" s="1174" t="s">
        <v>705</v>
      </c>
      <c r="D17" s="1175"/>
      <c r="E17" s="1175"/>
      <c r="F17" s="1176"/>
      <c r="G17" s="1168" t="s">
        <v>717</v>
      </c>
      <c r="H17" s="1169"/>
      <c r="I17" s="1166" t="s">
        <v>725</v>
      </c>
      <c r="J17" s="1167"/>
      <c r="K17" s="340">
        <v>340</v>
      </c>
      <c r="L17" s="276">
        <f>K17*20</f>
        <v>6800</v>
      </c>
    </row>
    <row r="18" spans="1:12" ht="18.75" customHeight="1">
      <c r="A18" s="1185"/>
      <c r="B18" s="1186"/>
      <c r="C18" s="1177"/>
      <c r="D18" s="1178"/>
      <c r="E18" s="1178"/>
      <c r="F18" s="1179"/>
      <c r="G18" s="1170"/>
      <c r="H18" s="1171"/>
      <c r="I18" s="1202" t="s">
        <v>730</v>
      </c>
      <c r="J18" s="1202"/>
      <c r="K18" s="340">
        <v>320</v>
      </c>
      <c r="L18" s="276">
        <f t="shared" ref="L18:L29" si="1">K18*20</f>
        <v>6400</v>
      </c>
    </row>
    <row r="19" spans="1:12" ht="22.5" customHeight="1">
      <c r="A19" s="1185"/>
      <c r="B19" s="1186"/>
      <c r="C19" s="1177"/>
      <c r="D19" s="1178"/>
      <c r="E19" s="1178"/>
      <c r="F19" s="1179"/>
      <c r="G19" s="1170"/>
      <c r="H19" s="1171"/>
      <c r="I19" s="1202" t="s">
        <v>726</v>
      </c>
      <c r="J19" s="1202"/>
      <c r="K19" s="340">
        <v>360</v>
      </c>
      <c r="L19" s="276">
        <f t="shared" si="1"/>
        <v>7200</v>
      </c>
    </row>
    <row r="20" spans="1:12" ht="36.75" customHeight="1">
      <c r="A20" s="1185"/>
      <c r="B20" s="1186"/>
      <c r="C20" s="1177"/>
      <c r="D20" s="1178"/>
      <c r="E20" s="1178"/>
      <c r="F20" s="1179"/>
      <c r="G20" s="1170"/>
      <c r="H20" s="1171"/>
      <c r="I20" s="1202" t="s">
        <v>728</v>
      </c>
      <c r="J20" s="1202"/>
      <c r="K20" s="340">
        <v>340</v>
      </c>
      <c r="L20" s="276">
        <f t="shared" si="1"/>
        <v>6800</v>
      </c>
    </row>
    <row r="21" spans="1:12" ht="35.25" customHeight="1">
      <c r="A21" s="1185"/>
      <c r="B21" s="1186"/>
      <c r="C21" s="1177"/>
      <c r="D21" s="1178"/>
      <c r="E21" s="1178"/>
      <c r="F21" s="1179"/>
      <c r="G21" s="1170"/>
      <c r="H21" s="1171"/>
      <c r="I21" s="1202" t="s">
        <v>727</v>
      </c>
      <c r="J21" s="1202"/>
      <c r="K21" s="340">
        <v>350</v>
      </c>
      <c r="L21" s="276">
        <f t="shared" si="1"/>
        <v>7000</v>
      </c>
    </row>
    <row r="22" spans="1:12" ht="46.5" hidden="1" customHeight="1">
      <c r="A22" s="1185"/>
      <c r="B22" s="1186"/>
      <c r="C22" s="1177"/>
      <c r="D22" s="1178"/>
      <c r="E22" s="1178"/>
      <c r="F22" s="1179"/>
      <c r="G22" s="1170"/>
      <c r="H22" s="1171"/>
      <c r="I22" s="1202"/>
      <c r="J22" s="1202"/>
      <c r="K22" s="340">
        <v>0</v>
      </c>
      <c r="L22" s="276">
        <f t="shared" si="1"/>
        <v>0</v>
      </c>
    </row>
    <row r="23" spans="1:12" ht="35.25" customHeight="1">
      <c r="A23" s="1187"/>
      <c r="B23" s="1188"/>
      <c r="C23" s="1180"/>
      <c r="D23" s="1181"/>
      <c r="E23" s="1181"/>
      <c r="F23" s="1182"/>
      <c r="G23" s="1172"/>
      <c r="H23" s="1173"/>
      <c r="I23" s="1164" t="s">
        <v>729</v>
      </c>
      <c r="J23" s="1164"/>
      <c r="K23" s="340">
        <v>350</v>
      </c>
      <c r="L23" s="276">
        <f t="shared" si="1"/>
        <v>7000</v>
      </c>
    </row>
    <row r="24" spans="1:12" ht="21.75" customHeight="1">
      <c r="A24" s="1183" t="s">
        <v>699</v>
      </c>
      <c r="B24" s="1184"/>
      <c r="C24" s="1174" t="s">
        <v>706</v>
      </c>
      <c r="D24" s="1175"/>
      <c r="E24" s="1175"/>
      <c r="F24" s="1176"/>
      <c r="G24" s="1168" t="s">
        <v>718</v>
      </c>
      <c r="H24" s="1169"/>
      <c r="I24" s="1189" t="s">
        <v>725</v>
      </c>
      <c r="J24" s="1190"/>
      <c r="K24" s="340">
        <v>460</v>
      </c>
      <c r="L24" s="276">
        <f t="shared" si="1"/>
        <v>9200</v>
      </c>
    </row>
    <row r="25" spans="1:12" ht="23.25" customHeight="1">
      <c r="A25" s="1185"/>
      <c r="B25" s="1186"/>
      <c r="C25" s="1177"/>
      <c r="D25" s="1178"/>
      <c r="E25" s="1178"/>
      <c r="F25" s="1179"/>
      <c r="G25" s="1170"/>
      <c r="H25" s="1171"/>
      <c r="I25" s="1164" t="s">
        <v>730</v>
      </c>
      <c r="J25" s="1164"/>
      <c r="K25" s="340">
        <v>410</v>
      </c>
      <c r="L25" s="276">
        <f t="shared" si="1"/>
        <v>8200</v>
      </c>
    </row>
    <row r="26" spans="1:12" ht="20.25" customHeight="1">
      <c r="A26" s="1185"/>
      <c r="B26" s="1186"/>
      <c r="C26" s="1177"/>
      <c r="D26" s="1178"/>
      <c r="E26" s="1178"/>
      <c r="F26" s="1179"/>
      <c r="G26" s="1170"/>
      <c r="H26" s="1171"/>
      <c r="I26" s="1164" t="s">
        <v>726</v>
      </c>
      <c r="J26" s="1164"/>
      <c r="K26" s="340">
        <v>490</v>
      </c>
      <c r="L26" s="276">
        <f t="shared" si="1"/>
        <v>9800</v>
      </c>
    </row>
    <row r="27" spans="1:12" ht="33.75" customHeight="1">
      <c r="A27" s="1185"/>
      <c r="B27" s="1186"/>
      <c r="C27" s="1177"/>
      <c r="D27" s="1178"/>
      <c r="E27" s="1178"/>
      <c r="F27" s="1179"/>
      <c r="G27" s="1170"/>
      <c r="H27" s="1171"/>
      <c r="I27" s="1164" t="s">
        <v>728</v>
      </c>
      <c r="J27" s="1164"/>
      <c r="K27" s="340">
        <v>410</v>
      </c>
      <c r="L27" s="276">
        <f t="shared" si="1"/>
        <v>8200</v>
      </c>
    </row>
    <row r="28" spans="1:12" ht="33.75" customHeight="1">
      <c r="A28" s="1185"/>
      <c r="B28" s="1186"/>
      <c r="C28" s="1177"/>
      <c r="D28" s="1178"/>
      <c r="E28" s="1178"/>
      <c r="F28" s="1179"/>
      <c r="G28" s="1170"/>
      <c r="H28" s="1171"/>
      <c r="I28" s="1164" t="s">
        <v>727</v>
      </c>
      <c r="J28" s="1164"/>
      <c r="K28" s="340">
        <v>425</v>
      </c>
      <c r="L28" s="276">
        <f t="shared" si="1"/>
        <v>8500</v>
      </c>
    </row>
    <row r="29" spans="1:12" ht="40.5" customHeight="1">
      <c r="A29" s="1187"/>
      <c r="B29" s="1188"/>
      <c r="C29" s="1180"/>
      <c r="D29" s="1181"/>
      <c r="E29" s="1181"/>
      <c r="F29" s="1182"/>
      <c r="G29" s="1172"/>
      <c r="H29" s="1173"/>
      <c r="I29" s="1164" t="s">
        <v>729</v>
      </c>
      <c r="J29" s="1164"/>
      <c r="K29" s="340">
        <v>450</v>
      </c>
      <c r="L29" s="276">
        <f t="shared" si="1"/>
        <v>9000</v>
      </c>
    </row>
    <row r="30" spans="1:12" ht="21.75" customHeight="1">
      <c r="A30" s="1203" t="s">
        <v>815</v>
      </c>
      <c r="B30" s="1204"/>
      <c r="C30" s="1204"/>
      <c r="D30" s="1204"/>
      <c r="E30" s="1204"/>
      <c r="F30" s="1204"/>
      <c r="G30" s="1204"/>
      <c r="H30" s="1204"/>
      <c r="I30" s="1204"/>
      <c r="J30" s="1204"/>
      <c r="K30" s="1204"/>
      <c r="L30" s="1205"/>
    </row>
    <row r="31" spans="1:12" ht="24" customHeight="1">
      <c r="A31" s="1192" t="s">
        <v>695</v>
      </c>
      <c r="B31" s="1193"/>
      <c r="C31" s="1191" t="s">
        <v>707</v>
      </c>
      <c r="D31" s="1191"/>
      <c r="E31" s="1191"/>
      <c r="F31" s="1191"/>
      <c r="G31" s="1165" t="s">
        <v>720</v>
      </c>
      <c r="H31" s="1165"/>
      <c r="I31" s="1164" t="s">
        <v>725</v>
      </c>
      <c r="J31" s="1164"/>
      <c r="K31" s="334">
        <v>280</v>
      </c>
      <c r="L31" s="276">
        <f>K31*20</f>
        <v>5600</v>
      </c>
    </row>
    <row r="32" spans="1:12" ht="38.25" customHeight="1">
      <c r="A32" s="1192"/>
      <c r="B32" s="1193"/>
      <c r="C32" s="1191"/>
      <c r="D32" s="1191"/>
      <c r="E32" s="1191"/>
      <c r="F32" s="1191"/>
      <c r="G32" s="1165"/>
      <c r="H32" s="1165"/>
      <c r="I32" s="1164" t="s">
        <v>728</v>
      </c>
      <c r="J32" s="1164"/>
      <c r="K32" s="337">
        <v>265</v>
      </c>
      <c r="L32" s="276">
        <f t="shared" ref="L32:L52" si="2">K32*20</f>
        <v>5300</v>
      </c>
    </row>
    <row r="33" spans="1:12" ht="30" customHeight="1">
      <c r="A33" s="1192"/>
      <c r="B33" s="1193"/>
      <c r="C33" s="1191"/>
      <c r="D33" s="1191"/>
      <c r="E33" s="1191"/>
      <c r="F33" s="1191"/>
      <c r="G33" s="1165"/>
      <c r="H33" s="1165"/>
      <c r="I33" s="1164" t="s">
        <v>727</v>
      </c>
      <c r="J33" s="1164"/>
      <c r="K33" s="337">
        <v>268</v>
      </c>
      <c r="L33" s="276">
        <f t="shared" si="2"/>
        <v>5360</v>
      </c>
    </row>
    <row r="34" spans="1:12" ht="33.75" customHeight="1">
      <c r="A34" s="1192"/>
      <c r="B34" s="1193"/>
      <c r="C34" s="1191"/>
      <c r="D34" s="1191"/>
      <c r="E34" s="1191"/>
      <c r="F34" s="1191"/>
      <c r="G34" s="1165"/>
      <c r="H34" s="1165"/>
      <c r="I34" s="1164" t="s">
        <v>729</v>
      </c>
      <c r="J34" s="1164"/>
      <c r="K34" s="337">
        <v>285</v>
      </c>
      <c r="L34" s="276">
        <f t="shared" si="2"/>
        <v>5700</v>
      </c>
    </row>
    <row r="35" spans="1:12" ht="21" customHeight="1">
      <c r="A35" s="1192" t="s">
        <v>696</v>
      </c>
      <c r="B35" s="1193"/>
      <c r="C35" s="1191" t="s">
        <v>708</v>
      </c>
      <c r="D35" s="1191"/>
      <c r="E35" s="1191"/>
      <c r="F35" s="1191"/>
      <c r="G35" s="1165" t="s">
        <v>719</v>
      </c>
      <c r="H35" s="1165"/>
      <c r="I35" s="1164" t="s">
        <v>725</v>
      </c>
      <c r="J35" s="1164"/>
      <c r="K35" s="337">
        <v>340</v>
      </c>
      <c r="L35" s="276">
        <f t="shared" si="2"/>
        <v>6800</v>
      </c>
    </row>
    <row r="36" spans="1:12" ht="32.25" customHeight="1">
      <c r="A36" s="1192"/>
      <c r="B36" s="1193"/>
      <c r="C36" s="1191"/>
      <c r="D36" s="1191"/>
      <c r="E36" s="1191"/>
      <c r="F36" s="1191"/>
      <c r="G36" s="1165"/>
      <c r="H36" s="1165"/>
      <c r="I36" s="1164" t="s">
        <v>728</v>
      </c>
      <c r="J36" s="1164"/>
      <c r="K36" s="337">
        <v>340</v>
      </c>
      <c r="L36" s="276">
        <f t="shared" si="2"/>
        <v>6800</v>
      </c>
    </row>
    <row r="37" spans="1:12" ht="32.25" customHeight="1">
      <c r="A37" s="1192"/>
      <c r="B37" s="1193"/>
      <c r="C37" s="1191"/>
      <c r="D37" s="1191"/>
      <c r="E37" s="1191"/>
      <c r="F37" s="1191"/>
      <c r="G37" s="1165"/>
      <c r="H37" s="1165"/>
      <c r="I37" s="1164" t="s">
        <v>727</v>
      </c>
      <c r="J37" s="1164"/>
      <c r="K37" s="337">
        <v>350</v>
      </c>
      <c r="L37" s="276">
        <f t="shared" si="2"/>
        <v>7000</v>
      </c>
    </row>
    <row r="38" spans="1:12" ht="28.5" customHeight="1">
      <c r="A38" s="1192"/>
      <c r="B38" s="1193"/>
      <c r="C38" s="1191"/>
      <c r="D38" s="1191"/>
      <c r="E38" s="1191"/>
      <c r="F38" s="1191"/>
      <c r="G38" s="1165"/>
      <c r="H38" s="1165"/>
      <c r="I38" s="1164" t="s">
        <v>729</v>
      </c>
      <c r="J38" s="1164"/>
      <c r="K38" s="337">
        <v>350</v>
      </c>
      <c r="L38" s="276">
        <f t="shared" si="2"/>
        <v>7000</v>
      </c>
    </row>
    <row r="39" spans="1:12" ht="39" customHeight="1">
      <c r="A39" s="1192" t="s">
        <v>697</v>
      </c>
      <c r="B39" s="1193"/>
      <c r="C39" s="1191" t="s">
        <v>709</v>
      </c>
      <c r="D39" s="1191"/>
      <c r="E39" s="1191"/>
      <c r="F39" s="1191"/>
      <c r="G39" s="1165" t="s">
        <v>721</v>
      </c>
      <c r="H39" s="1165"/>
      <c r="I39" s="1164" t="s">
        <v>731</v>
      </c>
      <c r="J39" s="1164"/>
      <c r="K39" s="337">
        <v>350</v>
      </c>
      <c r="L39" s="276">
        <f t="shared" si="2"/>
        <v>7000</v>
      </c>
    </row>
    <row r="40" spans="1:12" ht="64.5" customHeight="1">
      <c r="A40" s="1192"/>
      <c r="B40" s="1193"/>
      <c r="C40" s="1191"/>
      <c r="D40" s="1191"/>
      <c r="E40" s="1191"/>
      <c r="F40" s="1191"/>
      <c r="G40" s="1165"/>
      <c r="H40" s="1165"/>
      <c r="I40" s="1164" t="s">
        <v>732</v>
      </c>
      <c r="J40" s="1164"/>
      <c r="K40" s="337">
        <v>350</v>
      </c>
      <c r="L40" s="276">
        <f t="shared" si="2"/>
        <v>7000</v>
      </c>
    </row>
    <row r="41" spans="1:12" ht="21" customHeight="1">
      <c r="A41" s="1192" t="s">
        <v>698</v>
      </c>
      <c r="B41" s="1193"/>
      <c r="C41" s="1191" t="s">
        <v>710</v>
      </c>
      <c r="D41" s="1191"/>
      <c r="E41" s="1191"/>
      <c r="F41" s="1191"/>
      <c r="G41" s="1165" t="s">
        <v>722</v>
      </c>
      <c r="H41" s="1165"/>
      <c r="I41" s="1164" t="s">
        <v>725</v>
      </c>
      <c r="J41" s="1164"/>
      <c r="K41" s="337">
        <v>340</v>
      </c>
      <c r="L41" s="276">
        <f t="shared" si="2"/>
        <v>6800</v>
      </c>
    </row>
    <row r="42" spans="1:12" ht="22.5" customHeight="1">
      <c r="A42" s="1192"/>
      <c r="B42" s="1193"/>
      <c r="C42" s="1191"/>
      <c r="D42" s="1191"/>
      <c r="E42" s="1191"/>
      <c r="F42" s="1191"/>
      <c r="G42" s="1165"/>
      <c r="H42" s="1165"/>
      <c r="I42" s="1164" t="s">
        <v>730</v>
      </c>
      <c r="J42" s="1164"/>
      <c r="K42" s="337">
        <v>320</v>
      </c>
      <c r="L42" s="276">
        <f t="shared" si="2"/>
        <v>6400</v>
      </c>
    </row>
    <row r="43" spans="1:12" ht="24.75" customHeight="1">
      <c r="A43" s="1192"/>
      <c r="B43" s="1193"/>
      <c r="C43" s="1191"/>
      <c r="D43" s="1191"/>
      <c r="E43" s="1191"/>
      <c r="F43" s="1191"/>
      <c r="G43" s="1165"/>
      <c r="H43" s="1165"/>
      <c r="I43" s="1164" t="s">
        <v>726</v>
      </c>
      <c r="J43" s="1164"/>
      <c r="K43" s="337">
        <v>360</v>
      </c>
      <c r="L43" s="276">
        <f t="shared" si="2"/>
        <v>7200</v>
      </c>
    </row>
    <row r="44" spans="1:12" ht="30" customHeight="1">
      <c r="A44" s="1192"/>
      <c r="B44" s="1193"/>
      <c r="C44" s="1191"/>
      <c r="D44" s="1191"/>
      <c r="E44" s="1191"/>
      <c r="F44" s="1191"/>
      <c r="G44" s="1165"/>
      <c r="H44" s="1165"/>
      <c r="I44" s="1164" t="s">
        <v>728</v>
      </c>
      <c r="J44" s="1164"/>
      <c r="K44" s="337">
        <v>340</v>
      </c>
      <c r="L44" s="276">
        <f t="shared" si="2"/>
        <v>6800</v>
      </c>
    </row>
    <row r="45" spans="1:12" ht="34.5" customHeight="1">
      <c r="A45" s="1192"/>
      <c r="B45" s="1193"/>
      <c r="C45" s="1191"/>
      <c r="D45" s="1191"/>
      <c r="E45" s="1191"/>
      <c r="F45" s="1191"/>
      <c r="G45" s="1165"/>
      <c r="H45" s="1165"/>
      <c r="I45" s="1164" t="s">
        <v>727</v>
      </c>
      <c r="J45" s="1164"/>
      <c r="K45" s="337">
        <v>350</v>
      </c>
      <c r="L45" s="276">
        <f t="shared" si="2"/>
        <v>7000</v>
      </c>
    </row>
    <row r="46" spans="1:12" ht="31.5" customHeight="1">
      <c r="A46" s="1192"/>
      <c r="B46" s="1193"/>
      <c r="C46" s="1191"/>
      <c r="D46" s="1191"/>
      <c r="E46" s="1191"/>
      <c r="F46" s="1191"/>
      <c r="G46" s="1165"/>
      <c r="H46" s="1165"/>
      <c r="I46" s="1164" t="s">
        <v>729</v>
      </c>
      <c r="J46" s="1164"/>
      <c r="K46" s="337">
        <v>350</v>
      </c>
      <c r="L46" s="276">
        <f t="shared" si="2"/>
        <v>7000</v>
      </c>
    </row>
    <row r="47" spans="1:12" ht="19.5" customHeight="1">
      <c r="A47" s="1192" t="s">
        <v>699</v>
      </c>
      <c r="B47" s="1193"/>
      <c r="C47" s="1191" t="s">
        <v>711</v>
      </c>
      <c r="D47" s="1191"/>
      <c r="E47" s="1191"/>
      <c r="F47" s="1191"/>
      <c r="G47" s="1165" t="s">
        <v>723</v>
      </c>
      <c r="H47" s="1165"/>
      <c r="I47" s="1164" t="s">
        <v>725</v>
      </c>
      <c r="J47" s="1164"/>
      <c r="K47" s="337">
        <v>460</v>
      </c>
      <c r="L47" s="276">
        <f t="shared" si="2"/>
        <v>9200</v>
      </c>
    </row>
    <row r="48" spans="1:12" ht="21.75" customHeight="1">
      <c r="A48" s="1192"/>
      <c r="B48" s="1193"/>
      <c r="C48" s="1191"/>
      <c r="D48" s="1191"/>
      <c r="E48" s="1191"/>
      <c r="F48" s="1191"/>
      <c r="G48" s="1165"/>
      <c r="H48" s="1165"/>
      <c r="I48" s="1164" t="s">
        <v>730</v>
      </c>
      <c r="J48" s="1164"/>
      <c r="K48" s="337">
        <v>410</v>
      </c>
      <c r="L48" s="276">
        <f t="shared" si="2"/>
        <v>8200</v>
      </c>
    </row>
    <row r="49" spans="1:12" ht="22.5" customHeight="1">
      <c r="A49" s="1192"/>
      <c r="B49" s="1193"/>
      <c r="C49" s="1191"/>
      <c r="D49" s="1191"/>
      <c r="E49" s="1191"/>
      <c r="F49" s="1191"/>
      <c r="G49" s="1165"/>
      <c r="H49" s="1165"/>
      <c r="I49" s="1164" t="s">
        <v>726</v>
      </c>
      <c r="J49" s="1164"/>
      <c r="K49" s="337">
        <v>490</v>
      </c>
      <c r="L49" s="276">
        <f t="shared" si="2"/>
        <v>9800</v>
      </c>
    </row>
    <row r="50" spans="1:12" ht="31.5" customHeight="1">
      <c r="A50" s="1192"/>
      <c r="B50" s="1193"/>
      <c r="C50" s="1191"/>
      <c r="D50" s="1191"/>
      <c r="E50" s="1191"/>
      <c r="F50" s="1191"/>
      <c r="G50" s="1165"/>
      <c r="H50" s="1165"/>
      <c r="I50" s="1164" t="s">
        <v>728</v>
      </c>
      <c r="J50" s="1164"/>
      <c r="K50" s="337">
        <v>410</v>
      </c>
      <c r="L50" s="276">
        <f t="shared" si="2"/>
        <v>8200</v>
      </c>
    </row>
    <row r="51" spans="1:12" ht="31.5" customHeight="1">
      <c r="A51" s="1192"/>
      <c r="B51" s="1193"/>
      <c r="C51" s="1191"/>
      <c r="D51" s="1191"/>
      <c r="E51" s="1191"/>
      <c r="F51" s="1191"/>
      <c r="G51" s="1165"/>
      <c r="H51" s="1165"/>
      <c r="I51" s="1164" t="s">
        <v>727</v>
      </c>
      <c r="J51" s="1164"/>
      <c r="K51" s="337">
        <v>425</v>
      </c>
      <c r="L51" s="276">
        <f t="shared" si="2"/>
        <v>8500</v>
      </c>
    </row>
    <row r="52" spans="1:12" ht="36" customHeight="1">
      <c r="A52" s="1192"/>
      <c r="B52" s="1193"/>
      <c r="C52" s="1191"/>
      <c r="D52" s="1191"/>
      <c r="E52" s="1191"/>
      <c r="F52" s="1191"/>
      <c r="G52" s="1165"/>
      <c r="H52" s="1165"/>
      <c r="I52" s="1164" t="s">
        <v>729</v>
      </c>
      <c r="J52" s="1164"/>
      <c r="K52" s="337">
        <v>450</v>
      </c>
      <c r="L52" s="276">
        <f t="shared" si="2"/>
        <v>9000</v>
      </c>
    </row>
    <row r="53" spans="1:12" ht="18" customHeight="1">
      <c r="A53" s="1203" t="s">
        <v>816</v>
      </c>
      <c r="B53" s="1204"/>
      <c r="C53" s="1204"/>
      <c r="D53" s="1204"/>
      <c r="E53" s="1204"/>
      <c r="F53" s="1204"/>
      <c r="G53" s="1204"/>
      <c r="H53" s="1204"/>
      <c r="I53" s="1204"/>
      <c r="J53" s="1204"/>
      <c r="K53" s="1204"/>
      <c r="L53" s="1205"/>
    </row>
    <row r="54" spans="1:12" ht="24" customHeight="1">
      <c r="A54" s="1192" t="s">
        <v>700</v>
      </c>
      <c r="B54" s="1193"/>
      <c r="C54" s="1191" t="s">
        <v>712</v>
      </c>
      <c r="D54" s="1191"/>
      <c r="E54" s="1191"/>
      <c r="F54" s="1191"/>
      <c r="G54" s="1165" t="s">
        <v>724</v>
      </c>
      <c r="H54" s="1165"/>
      <c r="I54" s="1164" t="s">
        <v>725</v>
      </c>
      <c r="J54" s="1164"/>
      <c r="K54" s="334">
        <v>340</v>
      </c>
      <c r="L54" s="276">
        <f>K54*20</f>
        <v>6800</v>
      </c>
    </row>
    <row r="55" spans="1:12" ht="20.25" customHeight="1">
      <c r="A55" s="1192"/>
      <c r="B55" s="1193"/>
      <c r="C55" s="1191"/>
      <c r="D55" s="1191"/>
      <c r="E55" s="1191"/>
      <c r="F55" s="1191"/>
      <c r="G55" s="1165"/>
      <c r="H55" s="1165"/>
      <c r="I55" s="1164" t="s">
        <v>730</v>
      </c>
      <c r="J55" s="1164"/>
      <c r="K55" s="337">
        <v>360</v>
      </c>
      <c r="L55" s="276">
        <f t="shared" ref="L55:L64" si="3">K55*20</f>
        <v>7200</v>
      </c>
    </row>
    <row r="56" spans="1:12" ht="36" customHeight="1">
      <c r="A56" s="1192"/>
      <c r="B56" s="1193"/>
      <c r="C56" s="1191"/>
      <c r="D56" s="1191"/>
      <c r="E56" s="1191"/>
      <c r="F56" s="1191"/>
      <c r="G56" s="1165"/>
      <c r="H56" s="1165"/>
      <c r="I56" s="1164" t="s">
        <v>728</v>
      </c>
      <c r="J56" s="1164"/>
      <c r="K56" s="337">
        <v>340</v>
      </c>
      <c r="L56" s="276">
        <f t="shared" si="3"/>
        <v>6800</v>
      </c>
    </row>
    <row r="57" spans="1:12" ht="36" customHeight="1">
      <c r="A57" s="1192"/>
      <c r="B57" s="1193"/>
      <c r="C57" s="1191"/>
      <c r="D57" s="1191"/>
      <c r="E57" s="1191"/>
      <c r="F57" s="1191"/>
      <c r="G57" s="1165"/>
      <c r="H57" s="1165"/>
      <c r="I57" s="1164" t="s">
        <v>727</v>
      </c>
      <c r="J57" s="1164"/>
      <c r="K57" s="337">
        <v>340</v>
      </c>
      <c r="L57" s="276">
        <f t="shared" si="3"/>
        <v>6800</v>
      </c>
    </row>
    <row r="58" spans="1:12" ht="39.75" customHeight="1">
      <c r="A58" s="1192"/>
      <c r="B58" s="1193"/>
      <c r="C58" s="1191"/>
      <c r="D58" s="1191"/>
      <c r="E58" s="1191"/>
      <c r="F58" s="1191"/>
      <c r="G58" s="1165"/>
      <c r="H58" s="1165"/>
      <c r="I58" s="1164" t="s">
        <v>729</v>
      </c>
      <c r="J58" s="1164"/>
      <c r="K58" s="337">
        <v>350</v>
      </c>
      <c r="L58" s="276">
        <f t="shared" si="3"/>
        <v>7000</v>
      </c>
    </row>
    <row r="59" spans="1:12" ht="66" customHeight="1">
      <c r="A59" s="1192" t="s">
        <v>701</v>
      </c>
      <c r="B59" s="1193"/>
      <c r="C59" s="1191" t="s">
        <v>713</v>
      </c>
      <c r="D59" s="1191"/>
      <c r="E59" s="1191"/>
      <c r="F59" s="1191"/>
      <c r="G59" s="1165" t="s">
        <v>724</v>
      </c>
      <c r="H59" s="1165"/>
      <c r="I59" s="1164" t="s">
        <v>733</v>
      </c>
      <c r="J59" s="1164"/>
      <c r="K59" s="337">
        <v>350</v>
      </c>
      <c r="L59" s="276">
        <f t="shared" si="3"/>
        <v>7000</v>
      </c>
    </row>
    <row r="60" spans="1:12" ht="48" customHeight="1">
      <c r="A60" s="1192"/>
      <c r="B60" s="1193"/>
      <c r="C60" s="1191"/>
      <c r="D60" s="1191"/>
      <c r="E60" s="1191"/>
      <c r="F60" s="1191"/>
      <c r="G60" s="1165"/>
      <c r="H60" s="1165"/>
      <c r="I60" s="1164" t="s">
        <v>734</v>
      </c>
      <c r="J60" s="1164"/>
      <c r="K60" s="337">
        <v>390</v>
      </c>
      <c r="L60" s="276">
        <f t="shared" si="3"/>
        <v>7800</v>
      </c>
    </row>
    <row r="61" spans="1:12" ht="21.75" customHeight="1">
      <c r="A61" s="1192" t="s">
        <v>702</v>
      </c>
      <c r="B61" s="1193"/>
      <c r="C61" s="1191" t="s">
        <v>714</v>
      </c>
      <c r="D61" s="1191"/>
      <c r="E61" s="1191"/>
      <c r="F61" s="1191"/>
      <c r="G61" s="1165" t="s">
        <v>724</v>
      </c>
      <c r="H61" s="1165"/>
      <c r="I61" s="1164" t="s">
        <v>725</v>
      </c>
      <c r="J61" s="1164"/>
      <c r="K61" s="337">
        <v>460</v>
      </c>
      <c r="L61" s="276">
        <f t="shared" si="3"/>
        <v>9200</v>
      </c>
    </row>
    <row r="62" spans="1:12" ht="48" customHeight="1">
      <c r="A62" s="1192"/>
      <c r="B62" s="1193"/>
      <c r="C62" s="1191"/>
      <c r="D62" s="1191"/>
      <c r="E62" s="1191"/>
      <c r="F62" s="1191"/>
      <c r="G62" s="1165"/>
      <c r="H62" s="1165"/>
      <c r="I62" s="1164" t="s">
        <v>728</v>
      </c>
      <c r="J62" s="1164"/>
      <c r="K62" s="337">
        <v>410</v>
      </c>
      <c r="L62" s="276">
        <f t="shared" si="3"/>
        <v>8200</v>
      </c>
    </row>
    <row r="63" spans="1:12" ht="35.25" customHeight="1">
      <c r="A63" s="1192"/>
      <c r="B63" s="1193"/>
      <c r="C63" s="1191"/>
      <c r="D63" s="1191"/>
      <c r="E63" s="1191"/>
      <c r="F63" s="1191"/>
      <c r="G63" s="1165"/>
      <c r="H63" s="1165"/>
      <c r="I63" s="1164" t="s">
        <v>727</v>
      </c>
      <c r="J63" s="1164"/>
      <c r="K63" s="337">
        <v>425</v>
      </c>
      <c r="L63" s="276">
        <f t="shared" si="3"/>
        <v>8500</v>
      </c>
    </row>
    <row r="64" spans="1:12" ht="40.5" customHeight="1" thickBot="1">
      <c r="A64" s="1199"/>
      <c r="B64" s="1200"/>
      <c r="C64" s="1198"/>
      <c r="D64" s="1198"/>
      <c r="E64" s="1198"/>
      <c r="F64" s="1198"/>
      <c r="G64" s="1197"/>
      <c r="H64" s="1197"/>
      <c r="I64" s="1196" t="s">
        <v>729</v>
      </c>
      <c r="J64" s="1196"/>
      <c r="K64" s="337">
        <v>450</v>
      </c>
      <c r="L64" s="276">
        <f t="shared" si="3"/>
        <v>9000</v>
      </c>
    </row>
    <row r="65" spans="1:11" ht="62.25" customHeight="1" thickTop="1">
      <c r="A65" s="1194"/>
      <c r="B65" s="1194"/>
      <c r="C65" s="1194"/>
      <c r="D65" s="1194"/>
      <c r="E65" s="1194"/>
      <c r="F65" s="1194"/>
      <c r="G65" s="1194"/>
      <c r="H65" s="1194"/>
      <c r="I65" s="1195"/>
      <c r="J65" s="1195"/>
      <c r="K65" s="336"/>
    </row>
    <row r="66" spans="1:11">
      <c r="A66" s="1194"/>
      <c r="B66" s="1194"/>
      <c r="C66" s="1195"/>
      <c r="D66" s="1195"/>
      <c r="E66" s="1195"/>
      <c r="F66" s="1195"/>
      <c r="G66" s="1194"/>
      <c r="H66" s="1194"/>
      <c r="I66" s="1195"/>
      <c r="J66" s="1195"/>
      <c r="K66" s="336"/>
    </row>
    <row r="67" spans="1:11">
      <c r="A67" s="1194"/>
      <c r="B67" s="1194"/>
      <c r="C67" s="1194"/>
      <c r="D67" s="1194"/>
      <c r="E67" s="1194"/>
      <c r="F67" s="1194"/>
      <c r="G67" s="1194"/>
      <c r="H67" s="1194"/>
      <c r="I67" s="1195"/>
      <c r="J67" s="1195"/>
      <c r="K67" s="336"/>
    </row>
    <row r="68" spans="1:11">
      <c r="A68" s="1194"/>
      <c r="B68" s="1194"/>
      <c r="C68" s="1194"/>
      <c r="D68" s="1194"/>
      <c r="E68" s="1194"/>
      <c r="F68" s="1194"/>
      <c r="G68" s="1194"/>
      <c r="H68" s="1194"/>
      <c r="I68" s="1195"/>
      <c r="J68" s="1195"/>
      <c r="K68" s="336"/>
    </row>
    <row r="69" spans="1:11">
      <c r="A69" s="1194"/>
      <c r="B69" s="1194"/>
      <c r="C69" s="1194"/>
      <c r="D69" s="1194"/>
      <c r="E69" s="1194"/>
      <c r="F69" s="1194"/>
      <c r="G69" s="1194"/>
      <c r="H69" s="1194"/>
      <c r="I69" s="1194"/>
      <c r="J69" s="1194"/>
      <c r="K69" s="335"/>
    </row>
    <row r="70" spans="1:11">
      <c r="A70" s="1194"/>
      <c r="B70" s="1194"/>
      <c r="C70" s="1194"/>
      <c r="D70" s="1194"/>
      <c r="E70" s="1194"/>
      <c r="F70" s="1194"/>
      <c r="G70" s="1194"/>
      <c r="H70" s="1194"/>
      <c r="I70" s="1194"/>
      <c r="J70" s="1194"/>
      <c r="K70" s="335"/>
    </row>
    <row r="71" spans="1:11">
      <c r="A71" s="1194"/>
      <c r="B71" s="1194"/>
      <c r="C71" s="1194"/>
      <c r="D71" s="1194"/>
      <c r="E71" s="1194"/>
      <c r="F71" s="1194"/>
      <c r="G71" s="1194"/>
      <c r="H71" s="1194"/>
      <c r="I71" s="1194"/>
      <c r="J71" s="1194"/>
      <c r="K71" s="335"/>
    </row>
    <row r="72" spans="1:11">
      <c r="A72" s="1194"/>
      <c r="B72" s="1194"/>
      <c r="C72" s="1194"/>
      <c r="D72" s="1194"/>
      <c r="E72" s="1194"/>
      <c r="F72" s="1194"/>
      <c r="G72" s="1194"/>
      <c r="H72" s="1194"/>
      <c r="I72" s="1194"/>
      <c r="J72" s="1194"/>
      <c r="K72" s="335"/>
    </row>
    <row r="73" spans="1:11">
      <c r="A73" s="1194"/>
      <c r="B73" s="1194"/>
      <c r="C73" s="1194"/>
      <c r="D73" s="1194"/>
      <c r="E73" s="1194"/>
      <c r="F73" s="1194"/>
      <c r="G73" s="1194"/>
      <c r="H73" s="1194"/>
      <c r="I73" s="1194"/>
      <c r="J73" s="1194"/>
      <c r="K73" s="335"/>
    </row>
    <row r="74" spans="1:11">
      <c r="A74" s="1194"/>
      <c r="B74" s="1194"/>
      <c r="C74" s="1194"/>
      <c r="D74" s="1194"/>
      <c r="E74" s="1194"/>
      <c r="F74" s="1194"/>
      <c r="G74" s="1194"/>
      <c r="H74" s="1194"/>
      <c r="I74" s="1194"/>
      <c r="J74" s="1194"/>
      <c r="K74" s="335"/>
    </row>
    <row r="75" spans="1:11">
      <c r="A75" s="1194"/>
      <c r="B75" s="1194"/>
      <c r="C75" s="1194"/>
      <c r="D75" s="1194"/>
      <c r="E75" s="1194"/>
      <c r="F75" s="1194"/>
      <c r="G75" s="1194"/>
      <c r="H75" s="1194"/>
      <c r="I75" s="1194"/>
      <c r="J75" s="1194"/>
      <c r="K75" s="335"/>
    </row>
    <row r="76" spans="1:11">
      <c r="A76" s="1194"/>
      <c r="B76" s="1194"/>
      <c r="C76" s="1194"/>
      <c r="D76" s="1194"/>
      <c r="E76" s="1194"/>
      <c r="F76" s="1194"/>
      <c r="G76" s="1194"/>
      <c r="H76" s="1194"/>
      <c r="I76" s="1194"/>
      <c r="J76" s="1194"/>
      <c r="K76" s="335"/>
    </row>
    <row r="77" spans="1:11">
      <c r="A77" s="1194"/>
      <c r="B77" s="1194"/>
      <c r="C77" s="1194"/>
      <c r="D77" s="1194"/>
      <c r="E77" s="1194"/>
      <c r="F77" s="1194"/>
      <c r="G77" s="1194"/>
      <c r="H77" s="1194"/>
      <c r="I77" s="1194"/>
      <c r="J77" s="1194"/>
      <c r="K77" s="335"/>
    </row>
    <row r="78" spans="1:11">
      <c r="I78" s="1194"/>
      <c r="J78" s="1194"/>
      <c r="K78" s="335"/>
    </row>
    <row r="79" spans="1:11">
      <c r="I79" s="1194"/>
      <c r="J79" s="1194"/>
      <c r="K79" s="335"/>
    </row>
    <row r="80" spans="1:11">
      <c r="I80" s="1194"/>
      <c r="J80" s="1194"/>
      <c r="K80" s="335"/>
    </row>
  </sheetData>
  <mergeCells count="163">
    <mergeCell ref="A16:L16"/>
    <mergeCell ref="A30:L30"/>
    <mergeCell ref="A53:L53"/>
    <mergeCell ref="A4:B4"/>
    <mergeCell ref="C4:F4"/>
    <mergeCell ref="G4:H4"/>
    <mergeCell ref="I4:J4"/>
    <mergeCell ref="I11:J11"/>
    <mergeCell ref="A1:B1"/>
    <mergeCell ref="C1:H1"/>
    <mergeCell ref="I1:L1"/>
    <mergeCell ref="A2:D2"/>
    <mergeCell ref="E2:H2"/>
    <mergeCell ref="I2:L2"/>
    <mergeCell ref="A3:G3"/>
    <mergeCell ref="H3:L3"/>
    <mergeCell ref="I7:J7"/>
    <mergeCell ref="I8:J8"/>
    <mergeCell ref="I9:J9"/>
    <mergeCell ref="I10:J10"/>
    <mergeCell ref="A7:B11"/>
    <mergeCell ref="C7:F11"/>
    <mergeCell ref="G7:H11"/>
    <mergeCell ref="A6:L6"/>
    <mergeCell ref="G47:H52"/>
    <mergeCell ref="C47:F52"/>
    <mergeCell ref="I52:J52"/>
    <mergeCell ref="I58:J58"/>
    <mergeCell ref="I38:J38"/>
    <mergeCell ref="A35:B38"/>
    <mergeCell ref="I40:J40"/>
    <mergeCell ref="I46:J46"/>
    <mergeCell ref="I15:J15"/>
    <mergeCell ref="I23:J23"/>
    <mergeCell ref="I22:J22"/>
    <mergeCell ref="I21:J21"/>
    <mergeCell ref="I20:J20"/>
    <mergeCell ref="I19:J19"/>
    <mergeCell ref="I18:J18"/>
    <mergeCell ref="A12:B15"/>
    <mergeCell ref="C12:F15"/>
    <mergeCell ref="G12:H15"/>
    <mergeCell ref="I14:J14"/>
    <mergeCell ref="I13:J13"/>
    <mergeCell ref="I12:J12"/>
    <mergeCell ref="I34:J34"/>
    <mergeCell ref="G31:H34"/>
    <mergeCell ref="C31:F34"/>
    <mergeCell ref="A65:B65"/>
    <mergeCell ref="C65:F65"/>
    <mergeCell ref="G65:H65"/>
    <mergeCell ref="I68:J68"/>
    <mergeCell ref="I65:J65"/>
    <mergeCell ref="I66:J66"/>
    <mergeCell ref="A54:B58"/>
    <mergeCell ref="C54:F58"/>
    <mergeCell ref="I60:J60"/>
    <mergeCell ref="I64:J64"/>
    <mergeCell ref="A68:B68"/>
    <mergeCell ref="C68:F68"/>
    <mergeCell ref="G68:H68"/>
    <mergeCell ref="I63:J63"/>
    <mergeCell ref="I62:J62"/>
    <mergeCell ref="I61:J61"/>
    <mergeCell ref="G61:H64"/>
    <mergeCell ref="C61:F64"/>
    <mergeCell ref="A61:B64"/>
    <mergeCell ref="G54:H58"/>
    <mergeCell ref="I54:J54"/>
    <mergeCell ref="I55:J55"/>
    <mergeCell ref="I56:J56"/>
    <mergeCell ref="I57:J57"/>
    <mergeCell ref="A69:B69"/>
    <mergeCell ref="C69:F69"/>
    <mergeCell ref="G69:H69"/>
    <mergeCell ref="I72:J72"/>
    <mergeCell ref="A66:B66"/>
    <mergeCell ref="C66:F66"/>
    <mergeCell ref="G66:H66"/>
    <mergeCell ref="I69:J69"/>
    <mergeCell ref="A67:B67"/>
    <mergeCell ref="C67:F67"/>
    <mergeCell ref="G67:H67"/>
    <mergeCell ref="I70:J70"/>
    <mergeCell ref="I67:J67"/>
    <mergeCell ref="A72:B72"/>
    <mergeCell ref="C72:F72"/>
    <mergeCell ref="G72:H72"/>
    <mergeCell ref="A73:B73"/>
    <mergeCell ref="C73:F73"/>
    <mergeCell ref="G73:H73"/>
    <mergeCell ref="I76:J76"/>
    <mergeCell ref="A70:B70"/>
    <mergeCell ref="C70:F70"/>
    <mergeCell ref="G70:H70"/>
    <mergeCell ref="I73:J73"/>
    <mergeCell ref="A71:B71"/>
    <mergeCell ref="C71:F71"/>
    <mergeCell ref="G71:H71"/>
    <mergeCell ref="I74:J74"/>
    <mergeCell ref="A76:B76"/>
    <mergeCell ref="C76:F76"/>
    <mergeCell ref="G76:H76"/>
    <mergeCell ref="I71:J71"/>
    <mergeCell ref="I79:J79"/>
    <mergeCell ref="A77:B77"/>
    <mergeCell ref="C77:F77"/>
    <mergeCell ref="G77:H77"/>
    <mergeCell ref="I80:J80"/>
    <mergeCell ref="A74:B74"/>
    <mergeCell ref="C74:F74"/>
    <mergeCell ref="G74:H74"/>
    <mergeCell ref="I77:J77"/>
    <mergeCell ref="A75:B75"/>
    <mergeCell ref="C75:F75"/>
    <mergeCell ref="G75:H75"/>
    <mergeCell ref="I78:J78"/>
    <mergeCell ref="I75:J75"/>
    <mergeCell ref="A31:B34"/>
    <mergeCell ref="I31:J31"/>
    <mergeCell ref="I32:J32"/>
    <mergeCell ref="I33:J33"/>
    <mergeCell ref="I25:J25"/>
    <mergeCell ref="I26:J26"/>
    <mergeCell ref="I27:J27"/>
    <mergeCell ref="I28:J28"/>
    <mergeCell ref="I29:J29"/>
    <mergeCell ref="I41:J41"/>
    <mergeCell ref="I44:J44"/>
    <mergeCell ref="I45:J45"/>
    <mergeCell ref="C35:F38"/>
    <mergeCell ref="G35:H38"/>
    <mergeCell ref="I35:J35"/>
    <mergeCell ref="I36:J36"/>
    <mergeCell ref="I37:J37"/>
    <mergeCell ref="G39:H40"/>
    <mergeCell ref="C39:F40"/>
    <mergeCell ref="I42:J42"/>
    <mergeCell ref="I43:J43"/>
    <mergeCell ref="A5:L5"/>
    <mergeCell ref="I59:J59"/>
    <mergeCell ref="G59:H60"/>
    <mergeCell ref="I17:J17"/>
    <mergeCell ref="G17:H23"/>
    <mergeCell ref="C17:F23"/>
    <mergeCell ref="A17:B23"/>
    <mergeCell ref="I24:J24"/>
    <mergeCell ref="G24:H29"/>
    <mergeCell ref="C24:F29"/>
    <mergeCell ref="A24:B29"/>
    <mergeCell ref="C59:F60"/>
    <mergeCell ref="A59:B60"/>
    <mergeCell ref="A47:B52"/>
    <mergeCell ref="I51:J51"/>
    <mergeCell ref="I50:J50"/>
    <mergeCell ref="I49:J49"/>
    <mergeCell ref="I48:J48"/>
    <mergeCell ref="I47:J47"/>
    <mergeCell ref="A39:B40"/>
    <mergeCell ref="I39:J39"/>
    <mergeCell ref="G41:H46"/>
    <mergeCell ref="C41:F46"/>
    <mergeCell ref="A41:B46"/>
  </mergeCells>
  <hyperlinks>
    <hyperlink ref="E2" r:id="rId1"/>
    <hyperlink ref="I2" r:id="rId2"/>
  </hyperlinks>
  <pageMargins left="0" right="0" top="0" bottom="0" header="0" footer="0"/>
  <pageSetup paperSize="9" scale="61" fitToHeight="0" orientation="portrait" r:id="rId3"/>
  <rowBreaks count="1" manualBreakCount="1">
    <brk id="38" max="16383" man="1"/>
  </rowBreaks>
  <colBreaks count="1" manualBreakCount="1">
    <brk id="12" max="1048575" man="1"/>
  </colBreak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15</vt:i4>
      </vt:variant>
      <vt:variant>
        <vt:lpstr>Именованные диапазоны</vt:lpstr>
      </vt:variant>
      <vt:variant>
        <vt:i4>15</vt:i4>
      </vt:variant>
    </vt:vector>
  </HeadingPairs>
  <TitlesOfParts>
    <vt:vector size="30" baseType="lpstr">
      <vt:lpstr>Общая инф-я</vt:lpstr>
      <vt:lpstr>НПО НОРТ</vt:lpstr>
      <vt:lpstr>Неомид</vt:lpstr>
      <vt:lpstr>Сенеж</vt:lpstr>
      <vt:lpstr>Элкон</vt:lpstr>
      <vt:lpstr>Стабитерм</vt:lpstr>
      <vt:lpstr>Спектр</vt:lpstr>
      <vt:lpstr>Утро</vt:lpstr>
      <vt:lpstr>Belinka</vt:lpstr>
      <vt:lpstr>Lignofix</vt:lpstr>
      <vt:lpstr>Тексотерм</vt:lpstr>
      <vt:lpstr>Кедр</vt:lpstr>
      <vt:lpstr>Зелест</vt:lpstr>
      <vt:lpstr>Medera</vt:lpstr>
      <vt:lpstr>Акрилтек</vt:lpstr>
      <vt:lpstr>Belinka!Область_печати</vt:lpstr>
      <vt:lpstr>Lignofix!Область_печати</vt:lpstr>
      <vt:lpstr>Medera!Область_печати</vt:lpstr>
      <vt:lpstr>Акрилтек!Область_печати</vt:lpstr>
      <vt:lpstr>Зелест!Область_печати</vt:lpstr>
      <vt:lpstr>Кедр!Область_печати</vt:lpstr>
      <vt:lpstr>Неомид!Область_печати</vt:lpstr>
      <vt:lpstr>'НПО НОРТ'!Область_печати</vt:lpstr>
      <vt:lpstr>'Общая инф-я'!Область_печати</vt:lpstr>
      <vt:lpstr>Сенеж!Область_печати</vt:lpstr>
      <vt:lpstr>Спектр!Область_печати</vt:lpstr>
      <vt:lpstr>Стабитерм!Область_печати</vt:lpstr>
      <vt:lpstr>Тексотерм!Область_печати</vt:lpstr>
      <vt:lpstr>Утро!Область_печати</vt:lpstr>
      <vt:lpstr>Элкон!Область_печати</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Галина Гафурова</cp:lastModifiedBy>
  <cp:lastPrinted>2022-07-12T13:23:06Z</cp:lastPrinted>
  <dcterms:created xsi:type="dcterms:W3CDTF">2011-03-11T08:21:11Z</dcterms:created>
  <dcterms:modified xsi:type="dcterms:W3CDTF">2023-02-13T18:24:54Z</dcterms:modified>
</cp:coreProperties>
</file>